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24226"/>
  <mc:AlternateContent xmlns:mc="http://schemas.openxmlformats.org/markup-compatibility/2006">
    <mc:Choice Requires="x15">
      <x15ac:absPath xmlns:x15ac="http://schemas.microsoft.com/office/spreadsheetml/2010/11/ac" url="/Users/softwaredevelopment/Documents/3 Employment/Sole Proprietor Law/Clients/26. Morning Star and Ensign/Voucher Program/Tuition/Scholarship Packets/"/>
    </mc:Choice>
  </mc:AlternateContent>
  <xr:revisionPtr revIDLastSave="0" documentId="13_ncr:1_{32219E34-65BE-F940-A6FE-97F736DEACE4}" xr6:coauthVersionLast="47" xr6:coauthVersionMax="47" xr10:uidLastSave="{00000000-0000-0000-0000-000000000000}"/>
  <bookViews>
    <workbookView xWindow="0" yWindow="460" windowWidth="28800" windowHeight="16700" activeTab="6" xr2:uid="{00000000-000D-0000-FFFF-FFFF00000000}"/>
  </bookViews>
  <sheets>
    <sheet name="Cover" sheetId="21" r:id="rId1"/>
    <sheet name="TC" sheetId="1" r:id="rId2"/>
    <sheet name="MC" sheetId="4" r:id="rId3"/>
    <sheet name="A.01" sheetId="5" r:id="rId4"/>
    <sheet name="A.02" sheetId="6" r:id="rId5"/>
    <sheet name="A.03" sheetId="7" r:id="rId6"/>
    <sheet name="B.01" sheetId="35" r:id="rId7"/>
    <sheet name="C.01" sheetId="36" r:id="rId8"/>
    <sheet name="C.02" sheetId="39" r:id="rId9"/>
    <sheet name="D.01" sheetId="44" r:id="rId10"/>
    <sheet name="D.02" sheetId="43" r:id="rId11"/>
    <sheet name="D.03" sheetId="42" r:id="rId12"/>
    <sheet name="D.04" sheetId="46" r:id="rId13"/>
  </sheets>
  <definedNames>
    <definedName name="_xlnm.Print_Area" localSheetId="8">'C.02'!$A$1:$G$125</definedName>
    <definedName name="_xlnm.Print_Area" localSheetId="10">D.02!$A$1:$R$33</definedName>
    <definedName name="_xlnm.Print_Titles" localSheetId="3">A.01!$4:$4</definedName>
    <definedName name="_xlnm.Print_Titles" localSheetId="2">MC!$1:$1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7" i="43" l="1"/>
  <c r="M7" i="43" l="1"/>
  <c r="M11" i="43"/>
  <c r="G7" i="43"/>
  <c r="E73" i="44" l="1"/>
  <c r="E75" i="44" s="1"/>
  <c r="G113" i="44"/>
  <c r="Q13" i="43"/>
  <c r="Q12" i="43"/>
  <c r="Q11" i="43"/>
  <c r="Q10" i="43"/>
  <c r="Q9" i="43"/>
  <c r="Q8" i="43"/>
  <c r="Q7" i="43"/>
  <c r="G115" i="44" l="1"/>
  <c r="E18" i="44"/>
  <c r="E92" i="44"/>
  <c r="E56" i="44"/>
  <c r="E33" i="44"/>
  <c r="E22" i="44"/>
  <c r="E20" i="44"/>
  <c r="C8" i="43"/>
  <c r="P7" i="43"/>
  <c r="O7" i="43"/>
  <c r="L7" i="43"/>
  <c r="K7" i="43"/>
  <c r="J7" i="43"/>
  <c r="I7" i="43"/>
  <c r="H7" i="43"/>
  <c r="F7" i="43"/>
  <c r="E7" i="43"/>
  <c r="D7" i="43"/>
  <c r="G66" i="42"/>
  <c r="L65" i="42"/>
  <c r="D65" i="42"/>
  <c r="I64" i="42"/>
  <c r="N63" i="42"/>
  <c r="F63" i="42"/>
  <c r="K62" i="42"/>
  <c r="C62" i="42"/>
  <c r="H61" i="42"/>
  <c r="M60" i="42"/>
  <c r="E60" i="42"/>
  <c r="K59" i="42"/>
  <c r="C59" i="42"/>
  <c r="I58" i="42"/>
  <c r="G57" i="42"/>
  <c r="M56" i="42"/>
  <c r="E56" i="42"/>
  <c r="K55" i="42"/>
  <c r="C55" i="42"/>
  <c r="I54" i="42"/>
  <c r="A54" i="42"/>
  <c r="A55" i="42" s="1"/>
  <c r="A56" i="42" s="1"/>
  <c r="A57" i="42" s="1"/>
  <c r="A58" i="42" s="1"/>
  <c r="A59" i="42" s="1"/>
  <c r="A60" i="42" s="1"/>
  <c r="G53" i="42"/>
  <c r="I52" i="42"/>
  <c r="H52" i="42"/>
  <c r="G52" i="42"/>
  <c r="F52" i="42"/>
  <c r="E52" i="42"/>
  <c r="D52" i="42"/>
  <c r="C52" i="42"/>
  <c r="E50" i="42"/>
  <c r="D50" i="42"/>
  <c r="J49" i="42"/>
  <c r="E49" i="42"/>
  <c r="B49" i="42"/>
  <c r="H48" i="42"/>
  <c r="E48" i="42"/>
  <c r="N47" i="42"/>
  <c r="F47" i="42"/>
  <c r="E47" i="42"/>
  <c r="L46" i="42"/>
  <c r="E46" i="42"/>
  <c r="D46" i="42"/>
  <c r="J45" i="42"/>
  <c r="E45" i="42"/>
  <c r="B45" i="42"/>
  <c r="H44" i="42"/>
  <c r="E44" i="42"/>
  <c r="O43" i="42"/>
  <c r="G43" i="42"/>
  <c r="E43" i="42"/>
  <c r="E42" i="42"/>
  <c r="M41" i="42"/>
  <c r="E41" i="42"/>
  <c r="L40" i="42"/>
  <c r="E40" i="42"/>
  <c r="D40" i="42"/>
  <c r="K39" i="42"/>
  <c r="E39" i="42"/>
  <c r="C39" i="42"/>
  <c r="J38" i="42"/>
  <c r="E38" i="42"/>
  <c r="B38" i="42"/>
  <c r="A38" i="42"/>
  <c r="A39" i="42" s="1"/>
  <c r="A40" i="42" s="1"/>
  <c r="A41" i="42" s="1"/>
  <c r="A42" i="42" s="1"/>
  <c r="A43" i="42" s="1"/>
  <c r="A44" i="42" s="1"/>
  <c r="I37" i="42"/>
  <c r="E37" i="42"/>
  <c r="O36" i="42"/>
  <c r="L36" i="42"/>
  <c r="K36" i="42"/>
  <c r="F36" i="42"/>
  <c r="E36" i="42"/>
  <c r="D36" i="42"/>
  <c r="C36" i="42"/>
  <c r="B36" i="42"/>
  <c r="N33" i="42"/>
  <c r="N66" i="42" s="1"/>
  <c r="M33" i="42"/>
  <c r="M66" i="42" s="1"/>
  <c r="L33" i="42"/>
  <c r="L66" i="42" s="1"/>
  <c r="K33" i="42"/>
  <c r="K66" i="42" s="1"/>
  <c r="J33" i="42"/>
  <c r="J66" i="42" s="1"/>
  <c r="I33" i="42"/>
  <c r="I66" i="42" s="1"/>
  <c r="H33" i="42"/>
  <c r="H66" i="42" s="1"/>
  <c r="G33" i="42"/>
  <c r="F33" i="42"/>
  <c r="F66" i="42" s="1"/>
  <c r="E33" i="42"/>
  <c r="E66" i="42" s="1"/>
  <c r="D33" i="42"/>
  <c r="D66" i="42" s="1"/>
  <c r="C33" i="42"/>
  <c r="C66" i="42" s="1"/>
  <c r="B33" i="42"/>
  <c r="B66" i="42" s="1"/>
  <c r="N32" i="42"/>
  <c r="N65" i="42" s="1"/>
  <c r="M32" i="42"/>
  <c r="M65" i="42" s="1"/>
  <c r="L32" i="42"/>
  <c r="K32" i="42"/>
  <c r="K65" i="42" s="1"/>
  <c r="J32" i="42"/>
  <c r="J65" i="42" s="1"/>
  <c r="I32" i="42"/>
  <c r="I65" i="42" s="1"/>
  <c r="H32" i="42"/>
  <c r="H65" i="42" s="1"/>
  <c r="G32" i="42"/>
  <c r="G65" i="42" s="1"/>
  <c r="F32" i="42"/>
  <c r="F65" i="42" s="1"/>
  <c r="E32" i="42"/>
  <c r="E65" i="42" s="1"/>
  <c r="D32" i="42"/>
  <c r="C32" i="42"/>
  <c r="C65" i="42" s="1"/>
  <c r="B32" i="42"/>
  <c r="B65" i="42" s="1"/>
  <c r="N31" i="42"/>
  <c r="N64" i="42" s="1"/>
  <c r="M31" i="42"/>
  <c r="M64" i="42" s="1"/>
  <c r="L31" i="42"/>
  <c r="L64" i="42" s="1"/>
  <c r="K31" i="42"/>
  <c r="K64" i="42" s="1"/>
  <c r="J31" i="42"/>
  <c r="J64" i="42" s="1"/>
  <c r="I31" i="42"/>
  <c r="H31" i="42"/>
  <c r="H64" i="42" s="1"/>
  <c r="G31" i="42"/>
  <c r="G64" i="42" s="1"/>
  <c r="F31" i="42"/>
  <c r="F64" i="42" s="1"/>
  <c r="E31" i="42"/>
  <c r="E64" i="42" s="1"/>
  <c r="D31" i="42"/>
  <c r="D64" i="42" s="1"/>
  <c r="C31" i="42"/>
  <c r="C64" i="42" s="1"/>
  <c r="B31" i="42"/>
  <c r="B64" i="42" s="1"/>
  <c r="N30" i="42"/>
  <c r="M30" i="42"/>
  <c r="M63" i="42" s="1"/>
  <c r="L30" i="42"/>
  <c r="L63" i="42" s="1"/>
  <c r="K30" i="42"/>
  <c r="K63" i="42" s="1"/>
  <c r="J30" i="42"/>
  <c r="J63" i="42" s="1"/>
  <c r="I30" i="42"/>
  <c r="I63" i="42" s="1"/>
  <c r="H30" i="42"/>
  <c r="H63" i="42" s="1"/>
  <c r="G30" i="42"/>
  <c r="G63" i="42" s="1"/>
  <c r="F30" i="42"/>
  <c r="E30" i="42"/>
  <c r="E63" i="42" s="1"/>
  <c r="D30" i="42"/>
  <c r="D63" i="42" s="1"/>
  <c r="C30" i="42"/>
  <c r="C63" i="42" s="1"/>
  <c r="B30" i="42"/>
  <c r="B63" i="42" s="1"/>
  <c r="N29" i="42"/>
  <c r="N62" i="42" s="1"/>
  <c r="M29" i="42"/>
  <c r="M62" i="42" s="1"/>
  <c r="L29" i="42"/>
  <c r="L62" i="42" s="1"/>
  <c r="K29" i="42"/>
  <c r="J29" i="42"/>
  <c r="J62" i="42" s="1"/>
  <c r="I29" i="42"/>
  <c r="I62" i="42" s="1"/>
  <c r="H29" i="42"/>
  <c r="H62" i="42" s="1"/>
  <c r="G29" i="42"/>
  <c r="G62" i="42" s="1"/>
  <c r="F29" i="42"/>
  <c r="F62" i="42" s="1"/>
  <c r="E29" i="42"/>
  <c r="E62" i="42" s="1"/>
  <c r="D29" i="42"/>
  <c r="D62" i="42" s="1"/>
  <c r="C29" i="42"/>
  <c r="B29" i="42"/>
  <c r="B62" i="42" s="1"/>
  <c r="N28" i="42"/>
  <c r="N61" i="42" s="1"/>
  <c r="M28" i="42"/>
  <c r="M61" i="42" s="1"/>
  <c r="L28" i="42"/>
  <c r="L61" i="42" s="1"/>
  <c r="K28" i="42"/>
  <c r="K61" i="42" s="1"/>
  <c r="J28" i="42"/>
  <c r="J61" i="42" s="1"/>
  <c r="I28" i="42"/>
  <c r="I61" i="42" s="1"/>
  <c r="H28" i="42"/>
  <c r="G28" i="42"/>
  <c r="G61" i="42" s="1"/>
  <c r="F28" i="42"/>
  <c r="F61" i="42" s="1"/>
  <c r="E28" i="42"/>
  <c r="E61" i="42" s="1"/>
  <c r="D28" i="42"/>
  <c r="D61" i="42" s="1"/>
  <c r="C28" i="42"/>
  <c r="C61" i="42" s="1"/>
  <c r="B28" i="42"/>
  <c r="B61" i="42" s="1"/>
  <c r="N27" i="42"/>
  <c r="N60" i="42" s="1"/>
  <c r="M27" i="42"/>
  <c r="L27" i="42"/>
  <c r="L60" i="42" s="1"/>
  <c r="K27" i="42"/>
  <c r="K60" i="42" s="1"/>
  <c r="J27" i="42"/>
  <c r="J60" i="42" s="1"/>
  <c r="I27" i="42"/>
  <c r="I60" i="42" s="1"/>
  <c r="H27" i="42"/>
  <c r="H60" i="42" s="1"/>
  <c r="G27" i="42"/>
  <c r="G60" i="42" s="1"/>
  <c r="F27" i="42"/>
  <c r="F60" i="42" s="1"/>
  <c r="E27" i="42"/>
  <c r="D27" i="42"/>
  <c r="D60" i="42" s="1"/>
  <c r="C27" i="42"/>
  <c r="C60" i="42" s="1"/>
  <c r="B27" i="42"/>
  <c r="B60" i="42" s="1"/>
  <c r="N26" i="42"/>
  <c r="N59" i="42" s="1"/>
  <c r="M26" i="42"/>
  <c r="M59" i="42" s="1"/>
  <c r="L26" i="42"/>
  <c r="L59" i="42" s="1"/>
  <c r="K26" i="42"/>
  <c r="J26" i="42"/>
  <c r="J59" i="42" s="1"/>
  <c r="I26" i="42"/>
  <c r="I59" i="42" s="1"/>
  <c r="H26" i="42"/>
  <c r="H59" i="42" s="1"/>
  <c r="G26" i="42"/>
  <c r="G59" i="42" s="1"/>
  <c r="F26" i="42"/>
  <c r="F59" i="42" s="1"/>
  <c r="E26" i="42"/>
  <c r="E59" i="42" s="1"/>
  <c r="D26" i="42"/>
  <c r="D59" i="42" s="1"/>
  <c r="C26" i="42"/>
  <c r="B26" i="42"/>
  <c r="B59" i="42" s="1"/>
  <c r="N25" i="42"/>
  <c r="N58" i="42" s="1"/>
  <c r="M25" i="42"/>
  <c r="M58" i="42" s="1"/>
  <c r="L25" i="42"/>
  <c r="L58" i="42" s="1"/>
  <c r="K25" i="42"/>
  <c r="K58" i="42" s="1"/>
  <c r="J25" i="42"/>
  <c r="J58" i="42" s="1"/>
  <c r="I25" i="42"/>
  <c r="H25" i="42"/>
  <c r="H58" i="42" s="1"/>
  <c r="G25" i="42"/>
  <c r="G58" i="42" s="1"/>
  <c r="F25" i="42"/>
  <c r="F58" i="42" s="1"/>
  <c r="E25" i="42"/>
  <c r="E58" i="42" s="1"/>
  <c r="D25" i="42"/>
  <c r="D58" i="42" s="1"/>
  <c r="C25" i="42"/>
  <c r="C58" i="42" s="1"/>
  <c r="B25" i="42"/>
  <c r="B58" i="42" s="1"/>
  <c r="N24" i="42"/>
  <c r="N57" i="42" s="1"/>
  <c r="M24" i="42"/>
  <c r="M57" i="42" s="1"/>
  <c r="L24" i="42"/>
  <c r="L57" i="42" s="1"/>
  <c r="K24" i="42"/>
  <c r="K57" i="42" s="1"/>
  <c r="J24" i="42"/>
  <c r="J57" i="42" s="1"/>
  <c r="I24" i="42"/>
  <c r="I57" i="42" s="1"/>
  <c r="H24" i="42"/>
  <c r="H57" i="42" s="1"/>
  <c r="G24" i="42"/>
  <c r="F24" i="42"/>
  <c r="F57" i="42" s="1"/>
  <c r="E24" i="42"/>
  <c r="E57" i="42" s="1"/>
  <c r="D24" i="42"/>
  <c r="D57" i="42" s="1"/>
  <c r="C24" i="42"/>
  <c r="C57" i="42" s="1"/>
  <c r="B24" i="42"/>
  <c r="B57" i="42" s="1"/>
  <c r="N23" i="42"/>
  <c r="N56" i="42" s="1"/>
  <c r="M23" i="42"/>
  <c r="L23" i="42"/>
  <c r="L56" i="42" s="1"/>
  <c r="K23" i="42"/>
  <c r="K56" i="42" s="1"/>
  <c r="J23" i="42"/>
  <c r="J56" i="42" s="1"/>
  <c r="I23" i="42"/>
  <c r="I56" i="42" s="1"/>
  <c r="H23" i="42"/>
  <c r="H56" i="42" s="1"/>
  <c r="G23" i="42"/>
  <c r="G56" i="42" s="1"/>
  <c r="F23" i="42"/>
  <c r="F56" i="42" s="1"/>
  <c r="E23" i="42"/>
  <c r="D23" i="42"/>
  <c r="D56" i="42" s="1"/>
  <c r="C23" i="42"/>
  <c r="C56" i="42" s="1"/>
  <c r="B23" i="42"/>
  <c r="B56" i="42" s="1"/>
  <c r="N22" i="42"/>
  <c r="N55" i="42" s="1"/>
  <c r="M22" i="42"/>
  <c r="M55" i="42" s="1"/>
  <c r="L22" i="42"/>
  <c r="L55" i="42" s="1"/>
  <c r="K22" i="42"/>
  <c r="J22" i="42"/>
  <c r="J55" i="42" s="1"/>
  <c r="I22" i="42"/>
  <c r="I55" i="42" s="1"/>
  <c r="H22" i="42"/>
  <c r="H55" i="42" s="1"/>
  <c r="G22" i="42"/>
  <c r="G55" i="42" s="1"/>
  <c r="F22" i="42"/>
  <c r="F55" i="42" s="1"/>
  <c r="E22" i="42"/>
  <c r="E55" i="42" s="1"/>
  <c r="D22" i="42"/>
  <c r="D55" i="42" s="1"/>
  <c r="C22" i="42"/>
  <c r="B22" i="42"/>
  <c r="B55" i="42" s="1"/>
  <c r="A22" i="42"/>
  <c r="A23" i="42" s="1"/>
  <c r="A24" i="42" s="1"/>
  <c r="A25" i="42" s="1"/>
  <c r="A26" i="42" s="1"/>
  <c r="A27" i="42" s="1"/>
  <c r="N21" i="42"/>
  <c r="N54" i="42" s="1"/>
  <c r="M21" i="42"/>
  <c r="M54" i="42" s="1"/>
  <c r="L21" i="42"/>
  <c r="L54" i="42" s="1"/>
  <c r="K21" i="42"/>
  <c r="K54" i="42" s="1"/>
  <c r="J21" i="42"/>
  <c r="J54" i="42" s="1"/>
  <c r="I21" i="42"/>
  <c r="H21" i="42"/>
  <c r="H54" i="42" s="1"/>
  <c r="G21" i="42"/>
  <c r="G54" i="42" s="1"/>
  <c r="F21" i="42"/>
  <c r="F54" i="42" s="1"/>
  <c r="E21" i="42"/>
  <c r="E54" i="42" s="1"/>
  <c r="D21" i="42"/>
  <c r="D54" i="42" s="1"/>
  <c r="C21" i="42"/>
  <c r="C54" i="42" s="1"/>
  <c r="B21" i="42"/>
  <c r="B54" i="42" s="1"/>
  <c r="A21" i="42"/>
  <c r="N20" i="42"/>
  <c r="N53" i="42" s="1"/>
  <c r="M20" i="42"/>
  <c r="M53" i="42" s="1"/>
  <c r="L20" i="42"/>
  <c r="L53" i="42" s="1"/>
  <c r="K20" i="42"/>
  <c r="K53" i="42" s="1"/>
  <c r="J20" i="42"/>
  <c r="J53" i="42" s="1"/>
  <c r="I20" i="42"/>
  <c r="I53" i="42" s="1"/>
  <c r="H20" i="42"/>
  <c r="H53" i="42" s="1"/>
  <c r="G20" i="42"/>
  <c r="F20" i="42"/>
  <c r="F53" i="42" s="1"/>
  <c r="E20" i="42"/>
  <c r="E53" i="42" s="1"/>
  <c r="D20" i="42"/>
  <c r="D53" i="42" s="1"/>
  <c r="C20" i="42"/>
  <c r="C53" i="42" s="1"/>
  <c r="B20" i="42"/>
  <c r="B53" i="42" s="1"/>
  <c r="O17" i="42"/>
  <c r="O50" i="42" s="1"/>
  <c r="N17" i="42"/>
  <c r="N50" i="42" s="1"/>
  <c r="M17" i="42"/>
  <c r="M50" i="42" s="1"/>
  <c r="L17" i="42"/>
  <c r="L50" i="42" s="1"/>
  <c r="K17" i="42"/>
  <c r="K50" i="42" s="1"/>
  <c r="J17" i="42"/>
  <c r="J50" i="42" s="1"/>
  <c r="I17" i="42"/>
  <c r="I50" i="42" s="1"/>
  <c r="H17" i="42"/>
  <c r="H50" i="42" s="1"/>
  <c r="G17" i="42"/>
  <c r="G50" i="42" s="1"/>
  <c r="F17" i="42"/>
  <c r="F50" i="42" s="1"/>
  <c r="D17" i="42"/>
  <c r="C17" i="42"/>
  <c r="C50" i="42" s="1"/>
  <c r="B17" i="42"/>
  <c r="B50" i="42" s="1"/>
  <c r="O16" i="42"/>
  <c r="O49" i="42" s="1"/>
  <c r="N16" i="42"/>
  <c r="N49" i="42" s="1"/>
  <c r="M16" i="42"/>
  <c r="M49" i="42" s="1"/>
  <c r="L16" i="42"/>
  <c r="L49" i="42" s="1"/>
  <c r="K16" i="42"/>
  <c r="K49" i="42" s="1"/>
  <c r="J16" i="42"/>
  <c r="I16" i="42"/>
  <c r="I49" i="42" s="1"/>
  <c r="H16" i="42"/>
  <c r="H49" i="42" s="1"/>
  <c r="G16" i="42"/>
  <c r="G49" i="42" s="1"/>
  <c r="F16" i="42"/>
  <c r="F49" i="42" s="1"/>
  <c r="D16" i="42"/>
  <c r="D49" i="42" s="1"/>
  <c r="C16" i="42"/>
  <c r="C49" i="42" s="1"/>
  <c r="B16" i="42"/>
  <c r="O15" i="42"/>
  <c r="O48" i="42" s="1"/>
  <c r="N15" i="42"/>
  <c r="N48" i="42" s="1"/>
  <c r="M15" i="42"/>
  <c r="M48" i="42" s="1"/>
  <c r="L15" i="42"/>
  <c r="L48" i="42" s="1"/>
  <c r="K15" i="42"/>
  <c r="K48" i="42" s="1"/>
  <c r="J15" i="42"/>
  <c r="J48" i="42" s="1"/>
  <c r="I15" i="42"/>
  <c r="I48" i="42" s="1"/>
  <c r="H15" i="42"/>
  <c r="G15" i="42"/>
  <c r="G48" i="42" s="1"/>
  <c r="F15" i="42"/>
  <c r="F48" i="42" s="1"/>
  <c r="D15" i="42"/>
  <c r="D48" i="42" s="1"/>
  <c r="C15" i="42"/>
  <c r="C48" i="42" s="1"/>
  <c r="B15" i="42"/>
  <c r="B48" i="42" s="1"/>
  <c r="O14" i="42"/>
  <c r="O47" i="42" s="1"/>
  <c r="N14" i="42"/>
  <c r="M14" i="42"/>
  <c r="M47" i="42" s="1"/>
  <c r="L14" i="42"/>
  <c r="L47" i="42" s="1"/>
  <c r="K14" i="42"/>
  <c r="K47" i="42" s="1"/>
  <c r="J14" i="42"/>
  <c r="J47" i="42" s="1"/>
  <c r="I14" i="42"/>
  <c r="I47" i="42" s="1"/>
  <c r="H14" i="42"/>
  <c r="H47" i="42" s="1"/>
  <c r="G14" i="42"/>
  <c r="G47" i="42" s="1"/>
  <c r="F14" i="42"/>
  <c r="D14" i="42"/>
  <c r="D47" i="42" s="1"/>
  <c r="C14" i="42"/>
  <c r="C47" i="42" s="1"/>
  <c r="B14" i="42"/>
  <c r="B47" i="42" s="1"/>
  <c r="O13" i="42"/>
  <c r="O46" i="42" s="1"/>
  <c r="N13" i="42"/>
  <c r="N46" i="42" s="1"/>
  <c r="M13" i="42"/>
  <c r="M46" i="42" s="1"/>
  <c r="L13" i="42"/>
  <c r="K13" i="42"/>
  <c r="K46" i="42" s="1"/>
  <c r="J13" i="42"/>
  <c r="J46" i="42" s="1"/>
  <c r="I13" i="42"/>
  <c r="I46" i="42" s="1"/>
  <c r="H13" i="42"/>
  <c r="H46" i="42" s="1"/>
  <c r="G13" i="42"/>
  <c r="G46" i="42" s="1"/>
  <c r="F13" i="42"/>
  <c r="F46" i="42" s="1"/>
  <c r="D13" i="42"/>
  <c r="C13" i="42"/>
  <c r="C46" i="42" s="1"/>
  <c r="B13" i="42"/>
  <c r="B46" i="42" s="1"/>
  <c r="O12" i="42"/>
  <c r="O45" i="42" s="1"/>
  <c r="N12" i="42"/>
  <c r="N45" i="42" s="1"/>
  <c r="M12" i="42"/>
  <c r="M45" i="42" s="1"/>
  <c r="L12" i="42"/>
  <c r="L45" i="42" s="1"/>
  <c r="K12" i="42"/>
  <c r="K45" i="42" s="1"/>
  <c r="J12" i="42"/>
  <c r="I12" i="42"/>
  <c r="I45" i="42" s="1"/>
  <c r="H12" i="42"/>
  <c r="H45" i="42" s="1"/>
  <c r="G12" i="42"/>
  <c r="G45" i="42" s="1"/>
  <c r="F12" i="42"/>
  <c r="F45" i="42" s="1"/>
  <c r="D12" i="42"/>
  <c r="D45" i="42" s="1"/>
  <c r="C12" i="42"/>
  <c r="C45" i="42" s="1"/>
  <c r="B12" i="42"/>
  <c r="O11" i="42"/>
  <c r="O44" i="42" s="1"/>
  <c r="N11" i="42"/>
  <c r="N44" i="42" s="1"/>
  <c r="M11" i="42"/>
  <c r="M44" i="42" s="1"/>
  <c r="L11" i="42"/>
  <c r="L44" i="42" s="1"/>
  <c r="K11" i="42"/>
  <c r="K44" i="42" s="1"/>
  <c r="J11" i="42"/>
  <c r="J44" i="42" s="1"/>
  <c r="I11" i="42"/>
  <c r="I44" i="42" s="1"/>
  <c r="H11" i="42"/>
  <c r="G11" i="42"/>
  <c r="G44" i="42" s="1"/>
  <c r="F11" i="42"/>
  <c r="F44" i="42" s="1"/>
  <c r="D11" i="42"/>
  <c r="D44" i="42" s="1"/>
  <c r="C11" i="42"/>
  <c r="C44" i="42" s="1"/>
  <c r="B11" i="42"/>
  <c r="B44" i="42" s="1"/>
  <c r="O10" i="42"/>
  <c r="N10" i="42"/>
  <c r="N43" i="42" s="1"/>
  <c r="M10" i="42"/>
  <c r="M43" i="42" s="1"/>
  <c r="L10" i="42"/>
  <c r="L43" i="42" s="1"/>
  <c r="K10" i="42"/>
  <c r="K43" i="42" s="1"/>
  <c r="J10" i="42"/>
  <c r="J43" i="42" s="1"/>
  <c r="I10" i="42"/>
  <c r="I43" i="42" s="1"/>
  <c r="H10" i="42"/>
  <c r="H43" i="42" s="1"/>
  <c r="G10" i="42"/>
  <c r="F10" i="42"/>
  <c r="F43" i="42" s="1"/>
  <c r="D10" i="42"/>
  <c r="D43" i="42" s="1"/>
  <c r="C10" i="42"/>
  <c r="C43" i="42" s="1"/>
  <c r="B10" i="42"/>
  <c r="B43" i="42" s="1"/>
  <c r="O9" i="42"/>
  <c r="O42" i="42" s="1"/>
  <c r="N9" i="42"/>
  <c r="N42" i="42" s="1"/>
  <c r="M9" i="42"/>
  <c r="M42" i="42" s="1"/>
  <c r="L9" i="42"/>
  <c r="L42" i="42" s="1"/>
  <c r="K9" i="42"/>
  <c r="K42" i="42" s="1"/>
  <c r="J9" i="42"/>
  <c r="J42" i="42" s="1"/>
  <c r="I9" i="42"/>
  <c r="I42" i="42" s="1"/>
  <c r="H9" i="42"/>
  <c r="H42" i="42" s="1"/>
  <c r="G9" i="42"/>
  <c r="G42" i="42" s="1"/>
  <c r="F9" i="42"/>
  <c r="F42" i="42" s="1"/>
  <c r="D9" i="42"/>
  <c r="D42" i="42" s="1"/>
  <c r="C9" i="42"/>
  <c r="C42" i="42" s="1"/>
  <c r="B9" i="42"/>
  <c r="B42" i="42" s="1"/>
  <c r="O8" i="42"/>
  <c r="O41" i="42" s="1"/>
  <c r="N8" i="42"/>
  <c r="N41" i="42" s="1"/>
  <c r="M8" i="42"/>
  <c r="L8" i="42"/>
  <c r="L41" i="42" s="1"/>
  <c r="K8" i="42"/>
  <c r="K41" i="42" s="1"/>
  <c r="J8" i="42"/>
  <c r="J41" i="42" s="1"/>
  <c r="I8" i="42"/>
  <c r="I41" i="42" s="1"/>
  <c r="H8" i="42"/>
  <c r="H41" i="42" s="1"/>
  <c r="G8" i="42"/>
  <c r="G41" i="42" s="1"/>
  <c r="F8" i="42"/>
  <c r="F41" i="42" s="1"/>
  <c r="D8" i="42"/>
  <c r="D41" i="42" s="1"/>
  <c r="C8" i="42"/>
  <c r="C41" i="42" s="1"/>
  <c r="B8" i="42"/>
  <c r="B41" i="42" s="1"/>
  <c r="O7" i="42"/>
  <c r="O40" i="42" s="1"/>
  <c r="N7" i="42"/>
  <c r="N40" i="42" s="1"/>
  <c r="M7" i="42"/>
  <c r="M40" i="42" s="1"/>
  <c r="L7" i="42"/>
  <c r="K7" i="42"/>
  <c r="K40" i="42" s="1"/>
  <c r="J7" i="42"/>
  <c r="J40" i="42" s="1"/>
  <c r="I7" i="42"/>
  <c r="I40" i="42" s="1"/>
  <c r="H7" i="42"/>
  <c r="H40" i="42" s="1"/>
  <c r="G7" i="42"/>
  <c r="G40" i="42" s="1"/>
  <c r="F7" i="42"/>
  <c r="F40" i="42" s="1"/>
  <c r="D7" i="42"/>
  <c r="C7" i="42"/>
  <c r="C40" i="42" s="1"/>
  <c r="B7" i="42"/>
  <c r="B40" i="42" s="1"/>
  <c r="A7" i="42"/>
  <c r="A8" i="42" s="1"/>
  <c r="A9" i="42" s="1"/>
  <c r="A10" i="42" s="1"/>
  <c r="A11" i="42" s="1"/>
  <c r="O6" i="42"/>
  <c r="O39" i="42" s="1"/>
  <c r="N6" i="42"/>
  <c r="N39" i="42" s="1"/>
  <c r="M6" i="42"/>
  <c r="M39" i="42" s="1"/>
  <c r="L6" i="42"/>
  <c r="L39" i="42" s="1"/>
  <c r="K6" i="42"/>
  <c r="J6" i="42"/>
  <c r="J39" i="42" s="1"/>
  <c r="I6" i="42"/>
  <c r="I39" i="42" s="1"/>
  <c r="H6" i="42"/>
  <c r="H39" i="42" s="1"/>
  <c r="G6" i="42"/>
  <c r="G39" i="42" s="1"/>
  <c r="F6" i="42"/>
  <c r="F39" i="42" s="1"/>
  <c r="D6" i="42"/>
  <c r="D39" i="42" s="1"/>
  <c r="C6" i="42"/>
  <c r="B6" i="42"/>
  <c r="B39" i="42" s="1"/>
  <c r="A6" i="42"/>
  <c r="O5" i="42"/>
  <c r="O38" i="42" s="1"/>
  <c r="N5" i="42"/>
  <c r="N38" i="42" s="1"/>
  <c r="M5" i="42"/>
  <c r="M38" i="42" s="1"/>
  <c r="L5" i="42"/>
  <c r="L38" i="42" s="1"/>
  <c r="K5" i="42"/>
  <c r="K38" i="42" s="1"/>
  <c r="J5" i="42"/>
  <c r="I5" i="42"/>
  <c r="I38" i="42" s="1"/>
  <c r="H5" i="42"/>
  <c r="H38" i="42" s="1"/>
  <c r="G5" i="42"/>
  <c r="G38" i="42" s="1"/>
  <c r="F5" i="42"/>
  <c r="F38" i="42" s="1"/>
  <c r="D5" i="42"/>
  <c r="D38" i="42" s="1"/>
  <c r="C5" i="42"/>
  <c r="C38" i="42" s="1"/>
  <c r="B5" i="42"/>
  <c r="A5" i="42"/>
  <c r="O4" i="42"/>
  <c r="O37" i="42" s="1"/>
  <c r="N4" i="42"/>
  <c r="N37" i="42" s="1"/>
  <c r="M4" i="42"/>
  <c r="M37" i="42" s="1"/>
  <c r="L4" i="42"/>
  <c r="L37" i="42" s="1"/>
  <c r="K4" i="42"/>
  <c r="K37" i="42" s="1"/>
  <c r="J4" i="42"/>
  <c r="J37" i="42" s="1"/>
  <c r="I4" i="42"/>
  <c r="H4" i="42"/>
  <c r="H37" i="42" s="1"/>
  <c r="G4" i="42"/>
  <c r="G37" i="42" s="1"/>
  <c r="F4" i="42"/>
  <c r="F37" i="42" s="1"/>
  <c r="D4" i="42"/>
  <c r="D37" i="42" s="1"/>
  <c r="C4" i="42"/>
  <c r="C37" i="42" s="1"/>
  <c r="B4" i="42"/>
  <c r="B37" i="42" s="1"/>
  <c r="H3" i="4"/>
  <c r="H4" i="4" s="1"/>
  <c r="H5" i="4" s="1"/>
  <c r="H6" i="4" s="1"/>
  <c r="E94" i="44" l="1"/>
  <c r="E96" i="44" s="1"/>
  <c r="P8" i="43"/>
  <c r="G8" i="43"/>
  <c r="I8" i="43"/>
  <c r="E37" i="44"/>
  <c r="N8" i="43"/>
  <c r="E16" i="44"/>
  <c r="G24" i="44" s="1"/>
  <c r="O8" i="43"/>
  <c r="C9" i="43"/>
  <c r="D9" i="43" s="1"/>
  <c r="G26" i="44"/>
  <c r="F8" i="43"/>
  <c r="J8" i="43"/>
  <c r="K8" i="43"/>
  <c r="D8" i="43"/>
  <c r="L8" i="43"/>
  <c r="E8" i="43"/>
  <c r="M8" i="43"/>
  <c r="H8" i="43"/>
  <c r="B6" i="5"/>
  <c r="B7" i="5" s="1"/>
  <c r="B8" i="5" s="1"/>
  <c r="B9" i="5" s="1"/>
  <c r="B10" i="5" s="1"/>
  <c r="B14" i="5"/>
  <c r="B15" i="5" s="1"/>
  <c r="B16" i="5" s="1"/>
  <c r="B17" i="5" s="1"/>
  <c r="B18" i="5" s="1"/>
  <c r="B19" i="5" s="1"/>
  <c r="B20" i="5" s="1"/>
  <c r="B21" i="5" s="1"/>
  <c r="B22" i="5" s="1"/>
  <c r="E98" i="44" l="1"/>
  <c r="E35" i="44"/>
  <c r="G39" i="44" s="1"/>
  <c r="G43" i="44" s="1"/>
  <c r="M9" i="43"/>
  <c r="E9" i="43"/>
  <c r="O9" i="43"/>
  <c r="J9" i="43"/>
  <c r="P9" i="43"/>
  <c r="I9" i="43"/>
  <c r="H9" i="43"/>
  <c r="C10" i="43"/>
  <c r="N9" i="43"/>
  <c r="K9" i="43"/>
  <c r="F9" i="43"/>
  <c r="G41" i="44"/>
  <c r="G45" i="44" s="1"/>
  <c r="G9" i="43"/>
  <c r="L9" i="43"/>
  <c r="G58" i="44" l="1"/>
  <c r="G62" i="44" s="1"/>
  <c r="G77" i="44"/>
  <c r="G100" i="44"/>
  <c r="G60" i="44"/>
  <c r="G64" i="44" s="1"/>
  <c r="G102" i="44"/>
  <c r="G79" i="44"/>
  <c r="L10" i="43"/>
  <c r="J10" i="43"/>
  <c r="F10" i="43"/>
  <c r="N10" i="43"/>
  <c r="I10" i="43"/>
  <c r="E10" i="43"/>
  <c r="H10" i="43"/>
  <c r="K10" i="43"/>
  <c r="C11" i="43"/>
  <c r="M10" i="43"/>
  <c r="P10" i="43"/>
  <c r="G10" i="43"/>
  <c r="D10" i="43"/>
  <c r="O10" i="43"/>
  <c r="G81" i="44" l="1"/>
  <c r="G104" i="44" s="1"/>
  <c r="G83" i="44"/>
  <c r="G106" i="44" s="1"/>
  <c r="F11" i="43"/>
  <c r="D11" i="43"/>
  <c r="P11" i="43"/>
  <c r="E11" i="43"/>
  <c r="H11" i="43"/>
  <c r="L11" i="43"/>
  <c r="I11" i="43"/>
  <c r="N11" i="43"/>
  <c r="C12" i="43"/>
  <c r="O11" i="43"/>
  <c r="K11" i="43"/>
  <c r="G11" i="43"/>
  <c r="J11" i="43"/>
  <c r="G117" i="44" l="1"/>
  <c r="G125" i="44" s="1"/>
  <c r="G119" i="44"/>
  <c r="G127" i="44" s="1"/>
  <c r="F12" i="43"/>
  <c r="I12" i="43"/>
  <c r="M12" i="43"/>
  <c r="E12" i="43"/>
  <c r="L12" i="43"/>
  <c r="H12" i="43"/>
  <c r="G12" i="43"/>
  <c r="C13" i="43"/>
  <c r="N12" i="43"/>
  <c r="P12" i="43"/>
  <c r="O12" i="43"/>
  <c r="K12" i="43"/>
  <c r="J12" i="43"/>
  <c r="D12" i="43"/>
  <c r="P13" i="43" l="1"/>
  <c r="L13" i="43"/>
  <c r="O13" i="43"/>
  <c r="K13" i="43"/>
  <c r="N13" i="43"/>
  <c r="J13" i="43"/>
  <c r="I13" i="43"/>
  <c r="H13" i="43"/>
  <c r="D13" i="43"/>
  <c r="G13" i="43"/>
  <c r="F13" i="43"/>
  <c r="M13" i="43"/>
  <c r="E13" i="43"/>
</calcChain>
</file>

<file path=xl/sharedStrings.xml><?xml version="1.0" encoding="utf-8"?>
<sst xmlns="http://schemas.openxmlformats.org/spreadsheetml/2006/main" count="301" uniqueCount="258">
  <si>
    <t>Action Items and Open Points</t>
  </si>
  <si>
    <t>Notes to Reviewer</t>
  </si>
  <si>
    <t>TC</t>
  </si>
  <si>
    <t>MC</t>
  </si>
  <si>
    <t>Master Checklist</t>
  </si>
  <si>
    <t>Time Sheet</t>
  </si>
  <si>
    <t>Table of Contents</t>
  </si>
  <si>
    <t>(A) Control Section</t>
  </si>
  <si>
    <t>A.01</t>
  </si>
  <si>
    <t>A.02</t>
  </si>
  <si>
    <t>A.03</t>
  </si>
  <si>
    <t>B.01</t>
  </si>
  <si>
    <t>C.01</t>
  </si>
  <si>
    <t>Difference</t>
  </si>
  <si>
    <t>Review Time</t>
  </si>
  <si>
    <t>Actual Hours</t>
  </si>
  <si>
    <t>Budgeted Hours</t>
  </si>
  <si>
    <t>Line #</t>
  </si>
  <si>
    <t xml:space="preserve">Reference </t>
  </si>
  <si>
    <t>Date</t>
  </si>
  <si>
    <t>Prepared by</t>
  </si>
  <si>
    <t>Reviewed by</t>
  </si>
  <si>
    <t>Final Review</t>
  </si>
  <si>
    <t>Date Closed</t>
  </si>
  <si>
    <t>Closed By</t>
  </si>
  <si>
    <t>Disposition</t>
  </si>
  <si>
    <t>Due Date</t>
  </si>
  <si>
    <t>Date Assigned</t>
  </si>
  <si>
    <t>Assigned to</t>
  </si>
  <si>
    <t>Action Required</t>
  </si>
  <si>
    <t>Date opened</t>
  </si>
  <si>
    <t>Opened by</t>
  </si>
  <si>
    <t xml:space="preserve">Priority </t>
  </si>
  <si>
    <t>Line</t>
  </si>
  <si>
    <t>Form ref</t>
  </si>
  <si>
    <t>Initials</t>
  </si>
  <si>
    <t>Working Paper Ref</t>
  </si>
  <si>
    <t>Project:</t>
  </si>
  <si>
    <t>Step</t>
  </si>
  <si>
    <t>Hrs</t>
  </si>
  <si>
    <t>OUT</t>
  </si>
  <si>
    <t>IN</t>
  </si>
  <si>
    <t>Name</t>
  </si>
  <si>
    <t>Project#:</t>
  </si>
  <si>
    <t>Project Name:</t>
  </si>
  <si>
    <t>Income Based Scholarship Application</t>
  </si>
  <si>
    <t>(B) Parent and Student Details</t>
  </si>
  <si>
    <t>(C) Financial Information</t>
  </si>
  <si>
    <t>Parent and Student Summary Form</t>
  </si>
  <si>
    <t>Student First Name</t>
  </si>
  <si>
    <t>Student Last Name</t>
  </si>
  <si>
    <t>Date of Birth</t>
  </si>
  <si>
    <t>Household Size: __________</t>
  </si>
  <si>
    <t># of Dependants: __________</t>
  </si>
  <si>
    <t>Fill out the Parent and Student Summary Form.</t>
  </si>
  <si>
    <t>Applicant Information</t>
  </si>
  <si>
    <t>Instructions:</t>
  </si>
  <si>
    <r>
      <t xml:space="preserve">School Year Applying For: </t>
    </r>
    <r>
      <rPr>
        <sz val="11"/>
        <color theme="1"/>
        <rFont val="Calibri"/>
        <family val="2"/>
        <scheme val="minor"/>
      </rPr>
      <t>________________________</t>
    </r>
  </si>
  <si>
    <t>Full Name:</t>
  </si>
  <si>
    <t>Last</t>
  </si>
  <si>
    <t>First</t>
  </si>
  <si>
    <t>M.I.</t>
  </si>
  <si>
    <t>Date: ___________________</t>
  </si>
  <si>
    <t>Address:</t>
  </si>
  <si>
    <t>Street Address</t>
  </si>
  <si>
    <t>Apt #</t>
  </si>
  <si>
    <t>City</t>
  </si>
  <si>
    <t>State</t>
  </si>
  <si>
    <t>Zip Code</t>
  </si>
  <si>
    <t>Phone  #:</t>
  </si>
  <si>
    <t>Email:</t>
  </si>
  <si>
    <t>Total # of Children Attending Morning Star: __________</t>
  </si>
  <si>
    <t>C.02</t>
  </si>
  <si>
    <t>Tax Information</t>
  </si>
  <si>
    <t>Personal Statement</t>
  </si>
  <si>
    <t>Write a personal statement explaining why you need this scholarship:</t>
  </si>
  <si>
    <t>Disclaimer and Signature</t>
  </si>
  <si>
    <t>By signing this application, you agree to the following:</t>
  </si>
  <si>
    <t>Schedule C Net Income  (line 31 on Schedule C): ________________</t>
  </si>
  <si>
    <t>Adjusted Gross Income (line 11 on Form 1040): ________________</t>
  </si>
  <si>
    <t>Wages, Salaries, tips ,etc. (line 1 on Form 1040): ________________</t>
  </si>
  <si>
    <t>Grade</t>
  </si>
  <si>
    <t>Total # of Children Attending Ensign Learning Center: __________</t>
  </si>
  <si>
    <t>Children Attending Morning Star and Ensign Learning Center (start with youngest child):</t>
  </si>
  <si>
    <t>(D) Tuition Calculator</t>
  </si>
  <si>
    <t>Tuition Matrix</t>
  </si>
  <si>
    <t>2023 Poverty Guidelines: 48 Contiguous States (all states except Alaska and Hawaii)</t>
  </si>
  <si>
    <t>Per Year</t>
  </si>
  <si>
    <t>Household/
Family Size</t>
  </si>
  <si>
    <t>Per Month</t>
  </si>
  <si>
    <t>TUITION RATES School Year 2023-2024</t>
  </si>
  <si>
    <t># of Students Discount</t>
  </si>
  <si>
    <t>Full Monthly Tuition Rate Per Student</t>
  </si>
  <si>
    <t>Full Annual Tuition Rate Per Student</t>
  </si>
  <si>
    <t>School Employee Discount</t>
  </si>
  <si>
    <t>Academic Performance Scholarship</t>
  </si>
  <si>
    <t>Ensign Alumni Association (EAA) Scholarship</t>
  </si>
  <si>
    <t>Household income is 250% + poverty</t>
  </si>
  <si>
    <t>Household income is 225-249% poverty</t>
  </si>
  <si>
    <t>Household income is 200-224% poverty</t>
  </si>
  <si>
    <t>Household income is 175-199% poverty</t>
  </si>
  <si>
    <t>Household income is 150-174%   poverty</t>
  </si>
  <si>
    <t>Household income is 125-149%   poverty</t>
  </si>
  <si>
    <t>Household income is 100-124%   poverty</t>
  </si>
  <si>
    <t>Household income is 75-99%   poverty</t>
  </si>
  <si>
    <t>Household income is below 75% poverty</t>
  </si>
  <si>
    <t>1 Student</t>
  </si>
  <si>
    <t>2 Students</t>
  </si>
  <si>
    <t>3 Students</t>
  </si>
  <si>
    <t>4 Students</t>
  </si>
  <si>
    <t>5 Students</t>
  </si>
  <si>
    <t>6 Students</t>
  </si>
  <si>
    <t>7+ Students</t>
  </si>
  <si>
    <t>Registration fees</t>
  </si>
  <si>
    <t>5 + Students</t>
  </si>
  <si>
    <t>Manual Input Required</t>
  </si>
  <si>
    <t>Automatic Calculation</t>
  </si>
  <si>
    <t>Parent Information</t>
  </si>
  <si>
    <t>Mary Doe</t>
  </si>
  <si>
    <t>John Doe</t>
  </si>
  <si>
    <t># of Children Attending K4-K5:</t>
  </si>
  <si>
    <t># of Children Attending 2nd-6th:</t>
  </si>
  <si>
    <t># of Children Attending 1st:</t>
  </si>
  <si>
    <t>Tuition Before Discounts and Scholarships Calculation:</t>
  </si>
  <si>
    <t>Number of Children Attending Morning Star (K4-1st):</t>
  </si>
  <si>
    <t>Number of Children Attending Ensign (2nd-6th):</t>
  </si>
  <si>
    <t>Morning Star Total Monthly Tuition Before Discounts and Scholarships:</t>
  </si>
  <si>
    <t>Ensign Total Monthly Tuition Before Discounts and Scholarships:</t>
  </si>
  <si>
    <t># of Students Discount Calculation:</t>
  </si>
  <si>
    <t>Total Children Attending Morning Star and Ensign:</t>
  </si>
  <si>
    <t># of Students Discounted Monthly Rate (K4-K5):</t>
  </si>
  <si>
    <t># of Students Discounted Monthly Rate (1st-5th):</t>
  </si>
  <si>
    <t>Morning Star Total Monthly # of Students Discount:</t>
  </si>
  <si>
    <t>Morning Star Monthly Amount Due After # of Students Discount:</t>
  </si>
  <si>
    <t>Income Based Scholarship Calculation:</t>
  </si>
  <si>
    <t>% of Poverty Range From Tuition Matrix:</t>
  </si>
  <si>
    <t>Morning Star Monthly Amount Due After Discounts and Scholarships:</t>
  </si>
  <si>
    <t>Employee Discount Calculation:</t>
  </si>
  <si>
    <t>Maximum Employee Discount:</t>
  </si>
  <si>
    <t>Adjustment to Satisfy 10% of Tuition Minimum Requirement:</t>
  </si>
  <si>
    <t>Actual Employee Discount:</t>
  </si>
  <si>
    <t>Academic Based Scholarship Calculation:</t>
  </si>
  <si>
    <t># of children in previous term with GPA of 3.75 or higher:</t>
  </si>
  <si>
    <t>Total # of children attending Morning Star and Ensign:</t>
  </si>
  <si>
    <t>Academic Performance Based Scholarship Percent:</t>
  </si>
  <si>
    <t>D.01</t>
  </si>
  <si>
    <t>D.02</t>
  </si>
  <si>
    <t>D.03</t>
  </si>
  <si>
    <t>Sample Tuition Calculator</t>
  </si>
  <si>
    <t>Full Monthly Tuition Cost Per Student (K4-K5):</t>
  </si>
  <si>
    <t>Full Monthly Tuition Cost Per Student (1st-6th):</t>
  </si>
  <si>
    <t>Instructions: Check the Tuition Matrix for the Full Monthly Tuition Rate Per Student. Multiply the Number of Children Attending Morning Star and Ensign by the Full Monthly Tuition Rate Per Student to get the Total Monthly Tuition Before Discounts and Scholarships. Note: K4-K5 students are half the price of 1st-6th grade students.</t>
  </si>
  <si>
    <t>Price per Student at 10%</t>
  </si>
  <si>
    <t>Minimum Required Amount</t>
  </si>
  <si>
    <t>10% Increase From Last Year</t>
  </si>
  <si>
    <t>10% Increase</t>
  </si>
  <si>
    <t>Minimum Required Amount Adjustment</t>
  </si>
  <si>
    <t>Morning Star Minimum Required Amount:</t>
  </si>
  <si>
    <t>Ensign Minimum Required Amount:</t>
  </si>
  <si>
    <t>Morning Star Required Adjustment:</t>
  </si>
  <si>
    <t>Ensign Required Adjustment:</t>
  </si>
  <si>
    <t xml:space="preserve">Instructions: The minimum required out of pocket amount is a 10% increase from last years tuition rate. If the Total Monthly Amount Due After Discounts and Scholarships is less than a 10% increase from last years tuition rate, the final amount will be adjusted to meet this mimum requirement. Calculate the adjustment by substracting the Monthly Amount Due After Discounts and Scholarships from the Minimum Required Amount. </t>
  </si>
  <si>
    <t>Ensign Monthly Amount Due After Discounts and Scholarships:</t>
  </si>
  <si>
    <t>Ensign Monthly Income Based Scholarship Amount:</t>
  </si>
  <si>
    <t>Morning Star Monthly Income Based Scholarship Amount:</t>
  </si>
  <si>
    <t>Ensign Monthly # of Students Discount:</t>
  </si>
  <si>
    <t>Ensign Monthly Amount Due After # of Students Discount:</t>
  </si>
  <si>
    <t>Morning Star Monthly Employee Discount:</t>
  </si>
  <si>
    <t>Ensign Monthly Employee Discount:</t>
  </si>
  <si>
    <t>Morning Star Monthly Academic Scholarship Amount:</t>
  </si>
  <si>
    <t>Ensign Monthly Academic Scholarship Amount:</t>
  </si>
  <si>
    <t>Total Monthly Amount Due After Discounts, Scholarships and Adjustments:</t>
  </si>
  <si>
    <t>Morning Star Total Monthly Amount Due After Discounts, Scholarships and Adjustments:</t>
  </si>
  <si>
    <t>Ensign Total Monthly Amount Due After Discounts, Scholarships and Adjustments:</t>
  </si>
  <si>
    <t>D.04</t>
  </si>
  <si>
    <t>Y</t>
  </si>
  <si>
    <t>below 75%</t>
  </si>
  <si>
    <t>Poverty Level Guidelines</t>
  </si>
  <si>
    <t>Income Based Monthly Scholarship (covers up to 80% of total tuition)</t>
  </si>
  <si>
    <t>Out of Pocket Percent</t>
  </si>
  <si>
    <t>Scholarship Percent</t>
  </si>
  <si>
    <t>Instructions: Use your Adjusted Gross Income and the attached Poverty Level guidelines to determine what level of poverty you are at. Your Adjusted Gross Income can be found on Form 1040, line 11 of your tax return. Find the Out of Pocket Percent and the Scholarship Percent on the Tuition Matrix that corresponds to your level of poverty. Calculate the Total Monthly Income Based Scholarship Amount using the following formula:  Income Based Scholarship Percent X Monthly Amount Due After # of Students Discount. Note: If Adjusted Gross Income is less than $15,080 for 1 adult or less than $30,160 for 2 adults, you must use $15,080 for 1 adult or $30,160 for 2 adults instead of Adjusted Gross Income when calculating the Income Based Scholarship Amount.</t>
  </si>
  <si>
    <t>Out of Pocket Percent From Tuition Matrix:</t>
  </si>
  <si>
    <t>Income Based Scholarship Percent From Tuition Matrix:</t>
  </si>
  <si>
    <t>Instructions: Look at the Tuition Matrix to find the # of Students Discount Monthly Rate. Multiply the Total Children Attending Morning Star and Ensign by the # of Students Discount Monthly Rate to get the Monthly Amount Due After # of Students Discount. Note: K4-K5 students are half the price of 1st-6th grade students.</t>
  </si>
  <si>
    <t>Maximum Academic Scholarship Parent Qualifies For:</t>
  </si>
  <si>
    <t>All information must be the same as it was on your most current tax return. You can include new babies not on tax return if you submit a social security card or birth certificate with this application.</t>
  </si>
  <si>
    <t>General Questions</t>
  </si>
  <si>
    <r>
      <rPr>
        <b/>
        <sz val="11"/>
        <color theme="1"/>
        <rFont val="Calibri"/>
        <family val="2"/>
        <scheme val="minor"/>
      </rPr>
      <t>Question:</t>
    </r>
    <r>
      <rPr>
        <sz val="11"/>
        <color theme="1"/>
        <rFont val="Calibri"/>
        <family val="2"/>
        <scheme val="minor"/>
      </rPr>
      <t xml:space="preserve"> How often do I need to apply for the scholarship?</t>
    </r>
  </si>
  <si>
    <r>
      <rPr>
        <b/>
        <sz val="11"/>
        <color theme="1"/>
        <rFont val="Calibri"/>
        <family val="2"/>
        <scheme val="minor"/>
      </rPr>
      <t>Answer:</t>
    </r>
    <r>
      <rPr>
        <sz val="11"/>
        <color theme="1"/>
        <rFont val="Calibri"/>
        <family val="2"/>
        <scheme val="minor"/>
      </rPr>
      <t xml:space="preserve"> Every Year</t>
    </r>
  </si>
  <si>
    <r>
      <rPr>
        <b/>
        <sz val="11"/>
        <color theme="1"/>
        <rFont val="Calibri"/>
        <family val="2"/>
        <scheme val="minor"/>
      </rPr>
      <t>Question:</t>
    </r>
    <r>
      <rPr>
        <sz val="11"/>
        <color theme="1"/>
        <rFont val="Calibri"/>
        <family val="2"/>
        <scheme val="minor"/>
      </rPr>
      <t xml:space="preserve"> Do I need to fill out a scholarship application for Morning Star and Ensign?</t>
    </r>
  </si>
  <si>
    <r>
      <rPr>
        <b/>
        <sz val="11"/>
        <color theme="1"/>
        <rFont val="Calibri"/>
        <family val="2"/>
        <scheme val="minor"/>
      </rPr>
      <t>Answer:</t>
    </r>
    <r>
      <rPr>
        <sz val="11"/>
        <color theme="1"/>
        <rFont val="Calibri"/>
        <family val="2"/>
        <scheme val="minor"/>
      </rPr>
      <t xml:space="preserve"> No, only one application is needed. Both applications are the same.</t>
    </r>
  </si>
  <si>
    <r>
      <rPr>
        <b/>
        <sz val="11"/>
        <color theme="1"/>
        <rFont val="Calibri"/>
        <family val="2"/>
        <scheme val="minor"/>
      </rPr>
      <t>Question:</t>
    </r>
    <r>
      <rPr>
        <sz val="11"/>
        <color theme="1"/>
        <rFont val="Calibri"/>
        <family val="2"/>
        <scheme val="minor"/>
      </rPr>
      <t xml:space="preserve"> Should I include my new baby in my household size even if new baby is not on taxes?</t>
    </r>
  </si>
  <si>
    <r>
      <rPr>
        <b/>
        <sz val="11"/>
        <color theme="1"/>
        <rFont val="Calibri"/>
        <family val="2"/>
        <scheme val="minor"/>
      </rPr>
      <t>Answer:</t>
    </r>
    <r>
      <rPr>
        <sz val="11"/>
        <color theme="1"/>
        <rFont val="Calibri"/>
        <family val="2"/>
        <scheme val="minor"/>
      </rPr>
      <t xml:space="preserve"> Yes, you can submit a birth certificate or social security card to include new baby.</t>
    </r>
  </si>
  <si>
    <r>
      <rPr>
        <b/>
        <sz val="11"/>
        <color theme="1"/>
        <rFont val="Calibri"/>
        <family val="2"/>
        <scheme val="minor"/>
      </rPr>
      <t xml:space="preserve">Question: </t>
    </r>
    <r>
      <rPr>
        <sz val="11"/>
        <color theme="1"/>
        <rFont val="Calibri"/>
        <family val="2"/>
        <scheme val="minor"/>
      </rPr>
      <t>Should the number of adults in my household include both the father and mother of my children?</t>
    </r>
  </si>
  <si>
    <r>
      <rPr>
        <b/>
        <sz val="11"/>
        <color theme="1"/>
        <rFont val="Calibri"/>
        <family val="2"/>
        <scheme val="minor"/>
      </rPr>
      <t>Question:</t>
    </r>
    <r>
      <rPr>
        <sz val="11"/>
        <color theme="1"/>
        <rFont val="Calibri"/>
        <family val="2"/>
        <scheme val="minor"/>
      </rPr>
      <t xml:space="preserve"> Does tuition cost the same for a Morning Star student and an Ensign student?</t>
    </r>
  </si>
  <si>
    <r>
      <rPr>
        <b/>
        <sz val="11"/>
        <color theme="1"/>
        <rFont val="Calibri"/>
        <family val="2"/>
        <scheme val="minor"/>
      </rPr>
      <t>Answer:</t>
    </r>
    <r>
      <rPr>
        <sz val="11"/>
        <color theme="1"/>
        <rFont val="Calibri"/>
        <family val="2"/>
        <scheme val="minor"/>
      </rPr>
      <t xml:space="preserve"> K4 and K5 students are half the price of 1st-6th grade students.</t>
    </r>
  </si>
  <si>
    <r>
      <rPr>
        <b/>
        <sz val="11"/>
        <color theme="1"/>
        <rFont val="Calibri"/>
        <family val="2"/>
        <scheme val="minor"/>
      </rPr>
      <t xml:space="preserve">Question: </t>
    </r>
    <r>
      <rPr>
        <sz val="11"/>
        <color theme="1"/>
        <rFont val="Calibri"/>
        <family val="2"/>
        <scheme val="minor"/>
      </rPr>
      <t>Who is eligible to receive the Employee Discount?</t>
    </r>
  </si>
  <si>
    <r>
      <rPr>
        <b/>
        <sz val="11"/>
        <color theme="1"/>
        <rFont val="Calibri"/>
        <family val="2"/>
        <scheme val="minor"/>
      </rPr>
      <t xml:space="preserve">Question: </t>
    </r>
    <r>
      <rPr>
        <sz val="11"/>
        <color theme="1"/>
        <rFont val="Calibri"/>
        <family val="2"/>
        <scheme val="minor"/>
      </rPr>
      <t>Why did I receive the Notice of Modified Tuition, but others did not?</t>
    </r>
  </si>
  <si>
    <r>
      <rPr>
        <b/>
        <sz val="11"/>
        <color theme="1"/>
        <rFont val="Calibri"/>
        <family val="2"/>
        <scheme val="minor"/>
      </rPr>
      <t>Answer:</t>
    </r>
    <r>
      <rPr>
        <sz val="11"/>
        <color theme="1"/>
        <rFont val="Calibri"/>
        <family val="2"/>
        <scheme val="minor"/>
      </rPr>
      <t xml:space="preserve"> We are sending a smaller group of parents through the New Tuition Model first to test it out before we send everyone through. The smaller group of parents include families that are part of school administration and a few other families.</t>
    </r>
  </si>
  <si>
    <r>
      <rPr>
        <b/>
        <sz val="11"/>
        <color theme="1"/>
        <rFont val="Calibri"/>
        <family val="2"/>
        <scheme val="minor"/>
      </rPr>
      <t xml:space="preserve">Question: </t>
    </r>
    <r>
      <rPr>
        <sz val="11"/>
        <color theme="1"/>
        <rFont val="Calibri"/>
        <family val="2"/>
        <scheme val="minor"/>
      </rPr>
      <t>Who do I talk to if I have additional questions?</t>
    </r>
  </si>
  <si>
    <r>
      <rPr>
        <b/>
        <sz val="11"/>
        <color theme="1"/>
        <rFont val="Calibri"/>
        <family val="2"/>
        <scheme val="minor"/>
      </rPr>
      <t xml:space="preserve">Answer: </t>
    </r>
    <r>
      <rPr>
        <sz val="11"/>
        <color theme="1"/>
        <rFont val="Calibri"/>
        <family val="2"/>
        <scheme val="minor"/>
      </rPr>
      <t>You can call Ensign or Morning Star and ask to talk to someone about Scholarships or Tuition.</t>
    </r>
  </si>
  <si>
    <r>
      <rPr>
        <b/>
        <sz val="11"/>
        <color theme="1"/>
        <rFont val="Calibri"/>
        <family val="2"/>
        <scheme val="minor"/>
      </rPr>
      <t>Question:</t>
    </r>
    <r>
      <rPr>
        <sz val="11"/>
        <color theme="1"/>
        <rFont val="Calibri"/>
        <family val="2"/>
        <scheme val="minor"/>
      </rPr>
      <t xml:space="preserve"> Why is tuition increasing?</t>
    </r>
  </si>
  <si>
    <r>
      <rPr>
        <b/>
        <sz val="11"/>
        <color theme="1"/>
        <rFont val="Calibri"/>
        <family val="2"/>
        <scheme val="minor"/>
      </rPr>
      <t xml:space="preserve">Answer: </t>
    </r>
    <r>
      <rPr>
        <sz val="11"/>
        <color theme="1"/>
        <rFont val="Calibri"/>
        <family val="2"/>
        <scheme val="minor"/>
      </rPr>
      <t>Tuition is increasing to help cover the increasing costs of running the schools and the new school buildings.</t>
    </r>
  </si>
  <si>
    <t>Questions About Calculating Tuition, Scholarships , Discounts and Adjustments</t>
  </si>
  <si>
    <r>
      <rPr>
        <b/>
        <sz val="11"/>
        <color theme="1"/>
        <rFont val="Calibri"/>
        <family val="2"/>
        <scheme val="minor"/>
      </rPr>
      <t>Question:</t>
    </r>
    <r>
      <rPr>
        <sz val="11"/>
        <color theme="1"/>
        <rFont val="Calibri"/>
        <family val="2"/>
        <scheme val="minor"/>
      </rPr>
      <t xml:space="preserve"> How do I calculate the total monthly tuition costs before discounts or scholarships?</t>
    </r>
  </si>
  <si>
    <r>
      <rPr>
        <b/>
        <sz val="11"/>
        <color theme="1"/>
        <rFont val="Calibri"/>
        <family val="2"/>
        <scheme val="minor"/>
      </rPr>
      <t>Answer:</t>
    </r>
    <r>
      <rPr>
        <sz val="11"/>
        <color theme="1"/>
        <rFont val="Calibri"/>
        <family val="2"/>
        <scheme val="minor"/>
      </rPr>
      <t xml:space="preserve"> Look at the Tuition Matrix to find the "Full Monthly Tuition Rate Per Student". Multiple the Full Monthly Tuition Rate Per Student by the number of students you have attending Morning Star and Ensign. Remember K4 and K5 is half the price shown on the Tuition Matrix. </t>
    </r>
  </si>
  <si>
    <r>
      <rPr>
        <b/>
        <sz val="11"/>
        <color theme="1"/>
        <rFont val="Calibri"/>
        <family val="2"/>
        <scheme val="minor"/>
      </rPr>
      <t xml:space="preserve">Question: </t>
    </r>
    <r>
      <rPr>
        <sz val="11"/>
        <color theme="1"/>
        <rFont val="Calibri"/>
        <family val="2"/>
        <scheme val="minor"/>
      </rPr>
      <t>How do I calculate the total monthly tuition cost after the "# of Students Discount"?</t>
    </r>
  </si>
  <si>
    <r>
      <rPr>
        <b/>
        <sz val="11"/>
        <color theme="1"/>
        <rFont val="Calibri"/>
        <family val="2"/>
        <scheme val="minor"/>
      </rPr>
      <t>Answer:</t>
    </r>
    <r>
      <rPr>
        <sz val="11"/>
        <color theme="1"/>
        <rFont val="Calibri"/>
        <family val="2"/>
        <scheme val="minor"/>
      </rPr>
      <t xml:space="preserve"> Look at the Tuition Matrix to find the "Full Monthly Tuition Rate Per Student". Find the Full Monthly Tuition Rate Per Student that corresponds to the number of students you have attending both Morning Star and Ensign. Multiply this rate by the number of students you have attending Morning Star and Ensign. Remember K4 and K5 is half the price shown on the Tuition Matrix.</t>
    </r>
  </si>
  <si>
    <r>
      <rPr>
        <b/>
        <sz val="11"/>
        <color theme="1"/>
        <rFont val="Calibri"/>
        <family val="2"/>
        <scheme val="minor"/>
      </rPr>
      <t>Question:</t>
    </r>
    <r>
      <rPr>
        <sz val="11"/>
        <color theme="1"/>
        <rFont val="Calibri"/>
        <family val="2"/>
        <scheme val="minor"/>
      </rPr>
      <t xml:space="preserve"> How do I calculate my Income Based Scholarship Amount?</t>
    </r>
  </si>
  <si>
    <t>Answer:</t>
  </si>
  <si>
    <t>Step 1: Get your Adjusted Gross Income on Form 1040, line 11 of your tax return. If your Adjusted Gross Income is less than $15,080 for 1 adult or less than $30,160 for 2 adults, you must use $15,080 for 1 adult or $30,160 for 2 adults instead of your Adjusted Gross Income.</t>
  </si>
  <si>
    <t>Step 2: Calculate your household size the same way you calculate your household size for tax purposes according to the tax laws. Household size should be the same as your tax return other than if you have a new baby born after your taxes were filed.</t>
  </si>
  <si>
    <t xml:space="preserve">Step 3: Using your Adjusted Gross Income and household size, look at the Poverty Level Guidelines attached to the scholarship application to determine what percent of poverty you fall under. For example, if you have a household size of 5 and an Adjusted Gross Income of $30,000, your income falls between 75% and 100% of poverty level. </t>
  </si>
  <si>
    <t>Step 4: Now that you have your poverty level, look at the Tuition Matrix to determine your Income Based Monthly Scholarship percent. Find the Scholarship Percent that corresponds to your poverty level. For example, if your household income is below 75% of poverty, your Income Based Monthly Scholarship Percent is 80%, which means your Out of Pocket Percent is 20%.</t>
  </si>
  <si>
    <t>Step 5: To calculate your Income Based Monthly Scholarship amount, do the following: Discounted Rate Per Student X Number of Students Attending Morning Star and Ensign X Scholarship Percent You Found on Step 4. Remember, K4 and K5 students are half of amount shown on Tuition Matrix.</t>
  </si>
  <si>
    <r>
      <rPr>
        <b/>
        <sz val="11"/>
        <color theme="1"/>
        <rFont val="Calibri"/>
        <family val="2"/>
        <scheme val="minor"/>
      </rPr>
      <t xml:space="preserve">Question: </t>
    </r>
    <r>
      <rPr>
        <sz val="11"/>
        <color theme="1"/>
        <rFont val="Calibri"/>
        <family val="2"/>
        <scheme val="minor"/>
      </rPr>
      <t>How do I calculate my Monthly Employee Discount?</t>
    </r>
  </si>
  <si>
    <r>
      <rPr>
        <b/>
        <sz val="11"/>
        <color theme="1"/>
        <rFont val="Calibri"/>
        <family val="2"/>
        <scheme val="minor"/>
      </rPr>
      <t>Question:</t>
    </r>
    <r>
      <rPr>
        <sz val="11"/>
        <color theme="1"/>
        <rFont val="Calibri"/>
        <family val="2"/>
        <scheme val="minor"/>
      </rPr>
      <t xml:space="preserve"> How do I calculate my Monthly Academic Based Scholarship Amount?</t>
    </r>
  </si>
  <si>
    <r>
      <rPr>
        <b/>
        <sz val="11"/>
        <color theme="1"/>
        <rFont val="Calibri"/>
        <family val="2"/>
        <scheme val="minor"/>
      </rPr>
      <t>Answer:</t>
    </r>
    <r>
      <rPr>
        <sz val="11"/>
        <color theme="1"/>
        <rFont val="Calibri"/>
        <family val="2"/>
        <scheme val="minor"/>
      </rPr>
      <t xml:space="preserve"> Parents may qualify for an academic scholarship that covers up to 20% of their tuition. If all of the parent's children that attend Morning Star and Ensign received a GPA of 3.75 or higher in the previous term, the parent qualifies to receive up to the full 20% of tuition scholarship amount. If only half of the parent's children received a GPA of 3.75 or higher in the previous term, the parent only qualifies for half of the scholarship amount, which is 10% of tuition. Note: the academic scholarship percent will automatically decrease if the parent is already receiving scholarships and other discounts that cover 90% of their tuition. For example, if the parent receives an income based scholarship that covers  60% of tuition and an employee discount of 20%, the maximum Academic Performance Based Scholarship will be 10% of tuition because the parent is already receiving other scholarships and discounts that cover 80% of their tuition. Note: You can include K4 students in count if they don't have any record yet. The Monthly Academic Scholarship Amount can be calculated by doing the following: Academic Based Scholarship Percent X Discounted Monthly Rate Per Student X Number of Students Attending Morning Star and Ensign. Remember K4 and K5 is half of price shown on Tuition Matrix.</t>
    </r>
  </si>
  <si>
    <r>
      <rPr>
        <b/>
        <sz val="11"/>
        <color theme="1"/>
        <rFont val="Calibri"/>
        <family val="2"/>
        <scheme val="minor"/>
      </rPr>
      <t>Question:</t>
    </r>
    <r>
      <rPr>
        <sz val="11"/>
        <color theme="1"/>
        <rFont val="Calibri"/>
        <family val="2"/>
        <scheme val="minor"/>
      </rPr>
      <t xml:space="preserve"> Why is there an adjustment to my tuition?</t>
    </r>
  </si>
  <si>
    <r>
      <rPr>
        <b/>
        <sz val="11"/>
        <color theme="1"/>
        <rFont val="Calibri"/>
        <family val="2"/>
        <scheme val="minor"/>
      </rPr>
      <t xml:space="preserve">Answer: </t>
    </r>
    <r>
      <rPr>
        <sz val="11"/>
        <color theme="1"/>
        <rFont val="Calibri"/>
        <family val="2"/>
        <scheme val="minor"/>
      </rPr>
      <t xml:space="preserve">The minimum required out of pocket amount is a 10% increase from last years tuition rate. If the Total Monthly Amount Due After Discounts and Scholarships is less than a 10% increase from last years tuition rate, the final amount will be adjusted to meet this mimum requirement. Calculate the adjustment by substracting the Monthly Amount Due After Discounts and Scholarships from the Minimum Required Amount. </t>
    </r>
  </si>
  <si>
    <t>Frequently Asked Questions and Answers</t>
  </si>
  <si>
    <t>Most Current Tax Return or Tax Return Transcript</t>
  </si>
  <si>
    <t>Instructions on Downloading Tax Return Transcript</t>
  </si>
  <si>
    <t>Attach your most Current Tax Return or Tax Return Transcript</t>
  </si>
  <si>
    <r>
      <rPr>
        <b/>
        <sz val="11"/>
        <color theme="1"/>
        <rFont val="Calibri"/>
        <family val="2"/>
        <scheme val="minor"/>
      </rPr>
      <t xml:space="preserve">Question: </t>
    </r>
    <r>
      <rPr>
        <sz val="11"/>
        <color theme="1"/>
        <rFont val="Calibri"/>
        <family val="2"/>
        <scheme val="minor"/>
      </rPr>
      <t>How much of an income based scholarship can I qualify for?</t>
    </r>
  </si>
  <si>
    <r>
      <rPr>
        <b/>
        <sz val="11"/>
        <color theme="1"/>
        <rFont val="Calibri"/>
        <family val="2"/>
        <scheme val="minor"/>
      </rPr>
      <t>Answer:</t>
    </r>
    <r>
      <rPr>
        <sz val="11"/>
        <color theme="1"/>
        <rFont val="Calibri"/>
        <family val="2"/>
        <scheme val="minor"/>
      </rPr>
      <t xml:space="preserve"> You can qualify for an income based scholarship that covers from 0% to 80% of your tuition depending on your household income.</t>
    </r>
  </si>
  <si>
    <r>
      <rPr>
        <b/>
        <sz val="11"/>
        <color theme="1"/>
        <rFont val="Calibri"/>
        <family val="2"/>
        <scheme val="minor"/>
      </rPr>
      <t xml:space="preserve">Question: </t>
    </r>
    <r>
      <rPr>
        <sz val="11"/>
        <color theme="1"/>
        <rFont val="Calibri"/>
        <family val="2"/>
        <scheme val="minor"/>
      </rPr>
      <t>How much of an academic scholarship can I qualify for?</t>
    </r>
  </si>
  <si>
    <r>
      <rPr>
        <b/>
        <sz val="11"/>
        <color theme="1"/>
        <rFont val="Calibri"/>
        <family val="2"/>
        <scheme val="minor"/>
      </rPr>
      <t xml:space="preserve">Question: </t>
    </r>
    <r>
      <rPr>
        <sz val="11"/>
        <color theme="1"/>
        <rFont val="Calibri"/>
        <family val="2"/>
        <scheme val="minor"/>
      </rPr>
      <t>Can scholarships and discounts cover all of my tuition?</t>
    </r>
  </si>
  <si>
    <r>
      <rPr>
        <b/>
        <sz val="11"/>
        <color theme="1"/>
        <rFont val="Calibri"/>
        <family val="2"/>
        <scheme val="minor"/>
      </rPr>
      <t>Answer:</t>
    </r>
    <r>
      <rPr>
        <sz val="11"/>
        <color theme="1"/>
        <rFont val="Calibri"/>
        <family val="2"/>
        <scheme val="minor"/>
      </rPr>
      <t xml:space="preserve"> The Income Based Scholarship, the Academic Scholarship and the Employee Discount will only cover up to 90% of tuition. </t>
    </r>
  </si>
  <si>
    <t>Attach your most current Tax Return or your most current Tax Return Transcript. You can download your Tax Return Transcript at https://www.irs.gov/individuals/get-transcript. See C.02 for instructions if you need additional help.</t>
  </si>
  <si>
    <t>Fill out this Income Based Scholarship Applcation and return it to the Morning Star or the Ensign front desk. If approved, the scholarship will remain in effect for one school year. Scholarships will be granted based on need and availability.</t>
  </si>
  <si>
    <t>Signature of Applicant:</t>
  </si>
  <si>
    <t>Instructions: Employees of Morning Star and Ensign can receive up to a 20% discount on their tuition. The employee must work 30+ hours a week to qualify for the discount. To calculate the employee discount, do the following: Total Monthly Amount Due After the # of Students Discount X 20 Percent. Note: the employee discount will automatically decrease if scholarships and discounts are already covering 90% of the parents' tuition. For example, if the parent receives an income based scholarship that covers 80% of tuition, the employee discount will only be 10%, which means the parent will have 90% of their tuition covered through scholarships and discounts.</t>
  </si>
  <si>
    <t xml:space="preserve">Instructions: The maximum Academic Performance Based Scholarship Amount is 20% of tuition. If all of the parent's children that attend Morning Star and Ensign received a GPA of 3.75 or higher in the previous term, the parent qualifies to receive up to the full 20% of tuition scholarship amount. If only half of the parent's children received a GPA of 3.75 or higher in the previous term, the parent only qualifies for half of the scholarship amount, which is 10% of tuition. The scholarship amount will be based on the % of kids that have a GPA of 3.75 or higher. Note: the academic scholarship percent will automatically decrease if the parent is already receiving scholarships and other discounts that cover 90% of their tuition. For example, if the parent receives an income based scholarship that covers  70% of tuition and an employee discount of 20%, the Academic Performance Based Scholarship will be 0 because the parent is already receiving scholarships and discounts that cover up to 90% of their tuition. Note: You can include K4 students in count if they don't have any record yet. </t>
  </si>
  <si>
    <r>
      <rPr>
        <b/>
        <sz val="11"/>
        <color theme="1"/>
        <rFont val="Calibri"/>
        <family val="2"/>
        <scheme val="minor"/>
      </rPr>
      <t>Question:</t>
    </r>
    <r>
      <rPr>
        <sz val="11"/>
        <color theme="1"/>
        <rFont val="Calibri"/>
        <family val="2"/>
        <scheme val="minor"/>
      </rPr>
      <t xml:space="preserve"> Can I include older children in my household size that are not on my tax return?</t>
    </r>
  </si>
  <si>
    <r>
      <rPr>
        <b/>
        <sz val="11"/>
        <color theme="1"/>
        <rFont val="Calibri"/>
        <family val="2"/>
        <scheme val="minor"/>
      </rPr>
      <t>Question:</t>
    </r>
    <r>
      <rPr>
        <sz val="11"/>
        <color theme="1"/>
        <rFont val="Calibri"/>
        <family val="2"/>
        <scheme val="minor"/>
      </rPr>
      <t xml:space="preserve"> Can I include my adult children in my household size?</t>
    </r>
  </si>
  <si>
    <r>
      <rPr>
        <b/>
        <sz val="11"/>
        <color theme="1"/>
        <rFont val="Calibri"/>
        <family val="2"/>
        <scheme val="minor"/>
      </rPr>
      <t>Answer:</t>
    </r>
    <r>
      <rPr>
        <sz val="11"/>
        <color theme="1"/>
        <rFont val="Calibri"/>
        <family val="2"/>
        <scheme val="minor"/>
      </rPr>
      <t xml:space="preserve"> You can include an adult child in your household size only if they are listed as a dependent on your tax return. </t>
    </r>
  </si>
  <si>
    <t>Questions About Household Size</t>
  </si>
  <si>
    <r>
      <rPr>
        <b/>
        <sz val="11"/>
        <color theme="1"/>
        <rFont val="Calibri"/>
        <family val="2"/>
        <scheme val="minor"/>
      </rPr>
      <t>Answer:</t>
    </r>
    <r>
      <rPr>
        <sz val="11"/>
        <color theme="1"/>
        <rFont val="Calibri"/>
        <family val="2"/>
        <scheme val="minor"/>
      </rPr>
      <t xml:space="preserve"> You should calculate your household size the same way you calculate your household size for tax purposes according to the tax laws. Household size should be the same as your tax return other than if you have a new baby born that is not on your taxes yet.</t>
    </r>
  </si>
  <si>
    <r>
      <rPr>
        <b/>
        <sz val="11"/>
        <color theme="1"/>
        <rFont val="Calibri"/>
        <family val="2"/>
        <scheme val="minor"/>
      </rPr>
      <t xml:space="preserve">Answer: </t>
    </r>
    <r>
      <rPr>
        <sz val="11"/>
        <color theme="1"/>
        <rFont val="Calibri"/>
        <family val="2"/>
        <scheme val="minor"/>
      </rPr>
      <t>Employees of Morning Star and Ensign that work 30 or more hours a week are eligible to receive up to a 20% discount on their tuition. However, if the employee is already receiving scholarships and discounts that cover 90% of their tuition, the Employee Discount will be adjusted so that the employee is paying at least 10% of tuition out of pocket.</t>
    </r>
  </si>
  <si>
    <r>
      <rPr>
        <b/>
        <sz val="11"/>
        <color theme="1"/>
        <rFont val="Calibri"/>
        <family val="2"/>
        <scheme val="minor"/>
      </rPr>
      <t xml:space="preserve">Answer: </t>
    </r>
    <r>
      <rPr>
        <sz val="11"/>
        <color theme="1"/>
        <rFont val="Calibri"/>
        <family val="2"/>
        <scheme val="minor"/>
      </rPr>
      <t xml:space="preserve">You can qualify for an academic based scholarship that covers from 0% to 20% of your tuition. If all of your children had a GPA of 3.75 or higher in the previous term, you qualify to get the maximum scholarship that covers 20% of your tuition. If half of your children had a GPA of 3.75 or higher in the previous term, you qualify to get a scholarship that covers 10% of your tuition. The scholarship is calculated based on the % of kids that have a GPA of 3.75 or higher. You can include K4 students that don't have a GPA yet. </t>
    </r>
  </si>
  <si>
    <r>
      <rPr>
        <b/>
        <sz val="11"/>
        <color theme="1"/>
        <rFont val="Calibri"/>
        <family val="2"/>
        <scheme val="minor"/>
      </rPr>
      <t>Answer:</t>
    </r>
    <r>
      <rPr>
        <sz val="11"/>
        <color theme="1"/>
        <rFont val="Calibri"/>
        <family val="2"/>
        <scheme val="minor"/>
      </rPr>
      <t xml:space="preserve"> You will be asked to provide other documents for income verification, such as, most current W2, the last 3 months of paystubs and the last 3 bank statements.</t>
    </r>
  </si>
  <si>
    <r>
      <rPr>
        <b/>
        <sz val="11"/>
        <color theme="1"/>
        <rFont val="Calibri"/>
        <family val="2"/>
        <scheme val="minor"/>
      </rPr>
      <t>Question:</t>
    </r>
    <r>
      <rPr>
        <sz val="11"/>
        <color theme="1"/>
        <rFont val="Calibri"/>
        <family val="2"/>
        <scheme val="minor"/>
      </rPr>
      <t xml:space="preserve"> What if I haven't filed my tax return yet?</t>
    </r>
  </si>
  <si>
    <t>Tax Filing Status: ____________________</t>
  </si>
  <si>
    <r>
      <rPr>
        <b/>
        <sz val="11"/>
        <color theme="1"/>
        <rFont val="Calibri"/>
        <family val="2"/>
        <scheme val="minor"/>
      </rPr>
      <t xml:space="preserve">Answer: </t>
    </r>
    <r>
      <rPr>
        <sz val="11"/>
        <color theme="1"/>
        <rFont val="Calibri"/>
        <family val="2"/>
        <scheme val="minor"/>
      </rPr>
      <t>If you did not include the older child on your tax return because they did not qualify as a dependent, you should not include them in your household size. Your household size should match your tax return other than if you have a new baby born that is not on your taxes yet.</t>
    </r>
  </si>
  <si>
    <r>
      <rPr>
        <b/>
        <sz val="11"/>
        <color theme="1"/>
        <rFont val="Calibri"/>
        <family val="2"/>
        <scheme val="minor"/>
      </rPr>
      <t>Question:</t>
    </r>
    <r>
      <rPr>
        <sz val="11"/>
        <color theme="1"/>
        <rFont val="Calibri"/>
        <family val="2"/>
        <scheme val="minor"/>
      </rPr>
      <t xml:space="preserve"> Does my academic scholarship change if my child's grades change?</t>
    </r>
  </si>
  <si>
    <r>
      <rPr>
        <b/>
        <sz val="11"/>
        <color theme="1"/>
        <rFont val="Calibri"/>
        <family val="2"/>
        <scheme val="minor"/>
      </rPr>
      <t xml:space="preserve">Answer: </t>
    </r>
    <r>
      <rPr>
        <sz val="11"/>
        <color theme="1"/>
        <rFont val="Calibri"/>
        <family val="2"/>
        <scheme val="minor"/>
      </rPr>
      <t>Yes, your child's grades will be looked at quarterly. The academic scholarship amount will be updated quarterly.</t>
    </r>
  </si>
  <si>
    <r>
      <rPr>
        <b/>
        <sz val="11"/>
        <color theme="1"/>
        <rFont val="Calibri"/>
        <family val="2"/>
        <scheme val="minor"/>
      </rPr>
      <t xml:space="preserve">Answer: </t>
    </r>
    <r>
      <rPr>
        <sz val="11"/>
        <color theme="1"/>
        <rFont val="Calibri"/>
        <family val="2"/>
        <scheme val="minor"/>
      </rPr>
      <t xml:space="preserve">Morning Star and Ensign employees that work 30 or more hours a week are eligible to receive the Employe Discount. The maximum Employee Discount is 20% of tuition. However, if you are already receiving scholarships and discounts that cover 90% of your tuition, the Employee Discount will be adjusted so that you are paying at least 10% of tuition out of pocket. </t>
    </r>
  </si>
  <si>
    <r>
      <rPr>
        <b/>
        <sz val="11"/>
        <color theme="1"/>
        <rFont val="Calibri"/>
        <family val="2"/>
        <scheme val="minor"/>
      </rPr>
      <t>Question:</t>
    </r>
    <r>
      <rPr>
        <sz val="11"/>
        <color theme="1"/>
        <rFont val="Calibri"/>
        <family val="2"/>
        <scheme val="minor"/>
      </rPr>
      <t xml:space="preserve"> Should I include my adult childs income when calculating my income based scholarship amount?</t>
    </r>
  </si>
  <si>
    <r>
      <rPr>
        <b/>
        <sz val="11"/>
        <color theme="1"/>
        <rFont val="Calibri"/>
        <family val="2"/>
        <scheme val="minor"/>
      </rPr>
      <t>Answer:</t>
    </r>
    <r>
      <rPr>
        <sz val="11"/>
        <color theme="1"/>
        <rFont val="Calibri"/>
        <family val="2"/>
        <scheme val="minor"/>
      </rPr>
      <t xml:space="preserve"> The income based scholarship amount is calculated using the Adjusted Gross Income on the applicant's taxes. This does not include income of your adult child.</t>
    </r>
  </si>
  <si>
    <t>Optional Step: If you'd like, you can calculate your estimated monthly out of pocket tuition costs after scholarships and discounts using the Tuition Calculator. This is just an estimate. The actual amount may differ.</t>
  </si>
  <si>
    <t>Return your application to the lock box at the front desk of Morning Star or Ensign Learning Center or you can email your application to scholarshipoffice@protonmail.com</t>
  </si>
  <si>
    <t>Do you have any other sources of income (partnership income, investment income, dividends, etc.)? If so, describe below:</t>
  </si>
  <si>
    <t>If you have questions, read the Frequently Asked Questions and Answers.</t>
  </si>
  <si>
    <t>Parent 1:</t>
  </si>
  <si>
    <t>Parent 2:</t>
  </si>
  <si>
    <t>I certify that I have read and understand the application.
I certify that my answers are true and complete.
I understand that I will be required to pay back any scholarship amount that was received based on false information.
I understand that additional information may be required to verify income and process this scholarship application.
I understand that the scholarship office will review all the information submitted to verify everything is accurate.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</si>
</sst>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4" formatCode="_(&quot;$&quot;* #,##0.00_);_(&quot;$&quot;* \(#,##0.00\);_(&quot;$&quot;* &quot;-&quot;??_);_(@_)"/>
    <numFmt numFmtId="43" formatCode="_(* #,##0.00_);_(* \(#,##0.00\);_(* &quot;-&quot;??_);_(@_)"/>
    <numFmt numFmtId="164" formatCode="m/d;@"/>
    <numFmt numFmtId="165" formatCode="m/d/yy;@"/>
    <numFmt numFmtId="166" formatCode="&quot;$&quot;#,##0"/>
    <numFmt numFmtId="167" formatCode="_([$$-409]* #,##0.00_);_([$$-409]* \(#,##0.00\);_([$$-409]* &quot;-&quot;??_);_(@_)"/>
  </numFmts>
  <fonts count="31" x14ac:knownFonts="1">
    <font>
      <sz val="11"/>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sz val="13"/>
      <color theme="1"/>
      <name val="Calibri"/>
      <family val="2"/>
      <scheme val="minor"/>
    </font>
    <font>
      <sz val="10"/>
      <color theme="1"/>
      <name val="Calibri"/>
      <family val="2"/>
      <scheme val="minor"/>
    </font>
    <font>
      <sz val="10"/>
      <name val="Arial"/>
      <family val="2"/>
    </font>
    <font>
      <sz val="12"/>
      <name val="Calibri"/>
      <family val="2"/>
      <scheme val="minor"/>
    </font>
    <font>
      <sz val="36"/>
      <name val="Calibri"/>
      <family val="2"/>
      <scheme val="minor"/>
    </font>
    <font>
      <sz val="12"/>
      <color indexed="10"/>
      <name val="Calibri"/>
      <family val="2"/>
      <scheme val="minor"/>
    </font>
    <font>
      <sz val="12"/>
      <color rgb="FFFF0000"/>
      <name val="Calibri"/>
      <family val="2"/>
      <scheme val="minor"/>
    </font>
    <font>
      <b/>
      <sz val="10"/>
      <name val="Arial"/>
      <family val="2"/>
    </font>
    <font>
      <b/>
      <sz val="9"/>
      <name val="Arial"/>
      <family val="2"/>
    </font>
    <font>
      <b/>
      <sz val="12"/>
      <name val="Arial"/>
      <family val="2"/>
    </font>
    <font>
      <sz val="12"/>
      <name val="Arial"/>
      <family val="2"/>
    </font>
    <font>
      <sz val="40"/>
      <color theme="1"/>
      <name val="Algerian"/>
      <family val="5"/>
    </font>
    <font>
      <u/>
      <sz val="10"/>
      <color theme="10"/>
      <name val="Arial"/>
      <family val="2"/>
    </font>
    <font>
      <sz val="9"/>
      <color indexed="8"/>
      <name val="Arial Narrow"/>
      <family val="2"/>
    </font>
    <font>
      <sz val="8"/>
      <name val="Calibri"/>
      <family val="2"/>
      <scheme val="minor"/>
    </font>
    <font>
      <sz val="15"/>
      <color theme="1"/>
      <name val="Calibri"/>
      <family val="2"/>
      <scheme val="minor"/>
    </font>
    <font>
      <b/>
      <sz val="13"/>
      <color theme="1"/>
      <name val="Calibri"/>
      <family val="2"/>
      <scheme val="minor"/>
    </font>
    <font>
      <i/>
      <sz val="11"/>
      <color theme="1"/>
      <name val="Calibri"/>
      <family val="2"/>
      <scheme val="minor"/>
    </font>
    <font>
      <b/>
      <sz val="12"/>
      <color theme="1"/>
      <name val="Calibri"/>
      <family val="2"/>
      <scheme val="minor"/>
    </font>
    <font>
      <b/>
      <sz val="14"/>
      <color rgb="FF0070C0"/>
      <name val="Calibri"/>
      <family val="2"/>
      <scheme val="minor"/>
    </font>
    <font>
      <sz val="9"/>
      <color theme="1"/>
      <name val="Calibri"/>
      <family val="2"/>
      <scheme val="minor"/>
    </font>
    <font>
      <b/>
      <sz val="14"/>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diagonal/>
    </border>
    <border>
      <left style="medium">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0" fontId="2" fillId="0" borderId="0"/>
    <xf numFmtId="0" fontId="6" fillId="0" borderId="0" applyNumberFormat="0" applyFill="0" applyBorder="0" applyAlignment="0" applyProtection="0"/>
    <xf numFmtId="0" fontId="10" fillId="0" borderId="0"/>
    <xf numFmtId="0" fontId="20" fillId="0" borderId="0" applyNumberFormat="0" applyFill="0" applyBorder="0" applyAlignment="0" applyProtection="0"/>
    <xf numFmtId="49" fontId="21" fillId="3" borderId="0" applyBorder="0" applyProtection="0">
      <alignment horizontal="left" vertical="top" wrapText="1"/>
    </xf>
    <xf numFmtId="44"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96">
    <xf numFmtId="0" fontId="0" fillId="0" borderId="0" xfId="0"/>
    <xf numFmtId="0" fontId="2" fillId="0" borderId="0" xfId="1"/>
    <xf numFmtId="0" fontId="2" fillId="0" borderId="0" xfId="1" applyAlignment="1">
      <alignment horizontal="left"/>
    </xf>
    <xf numFmtId="0" fontId="3" fillId="0" borderId="0" xfId="1" applyFont="1" applyAlignment="1">
      <alignment horizontal="left"/>
    </xf>
    <xf numFmtId="164" fontId="2" fillId="0" borderId="0" xfId="1" applyNumberFormat="1"/>
    <xf numFmtId="0" fontId="2" fillId="0" borderId="3" xfId="1" applyBorder="1"/>
    <xf numFmtId="0" fontId="2" fillId="2" borderId="3" xfId="1" applyFill="1" applyBorder="1" applyAlignment="1">
      <alignment horizontal="left"/>
    </xf>
    <xf numFmtId="0" fontId="3" fillId="0" borderId="3" xfId="1" applyFont="1" applyBorder="1" applyAlignment="1">
      <alignment horizontal="left"/>
    </xf>
    <xf numFmtId="164" fontId="2" fillId="0" borderId="3" xfId="1" applyNumberFormat="1" applyBorder="1"/>
    <xf numFmtId="0" fontId="0" fillId="0" borderId="3" xfId="1" applyFont="1" applyBorder="1"/>
    <xf numFmtId="0" fontId="2" fillId="0" borderId="3" xfId="1" applyBorder="1" applyAlignment="1">
      <alignment horizontal="left"/>
    </xf>
    <xf numFmtId="0" fontId="2" fillId="0" borderId="3" xfId="1" applyBorder="1" applyAlignment="1">
      <alignment textRotation="90"/>
    </xf>
    <xf numFmtId="0" fontId="2" fillId="0" borderId="3" xfId="1" applyBorder="1" applyAlignment="1">
      <alignment horizontal="center" textRotation="90"/>
    </xf>
    <xf numFmtId="0" fontId="3" fillId="0" borderId="3" xfId="1" applyFont="1" applyBorder="1" applyAlignment="1">
      <alignment horizontal="center" textRotation="90"/>
    </xf>
    <xf numFmtId="164" fontId="2" fillId="0" borderId="3" xfId="1" applyNumberFormat="1" applyBorder="1" applyAlignment="1">
      <alignment textRotation="90"/>
    </xf>
    <xf numFmtId="165" fontId="0" fillId="0" borderId="0" xfId="0" applyNumberFormat="1"/>
    <xf numFmtId="0" fontId="0" fillId="0" borderId="0" xfId="0" applyAlignment="1">
      <alignment wrapText="1"/>
    </xf>
    <xf numFmtId="165" fontId="0" fillId="0" borderId="7" xfId="0" applyNumberFormat="1" applyBorder="1"/>
    <xf numFmtId="0" fontId="0" fillId="0" borderId="5" xfId="0" applyBorder="1"/>
    <xf numFmtId="0" fontId="0" fillId="0" borderId="8" xfId="0" applyBorder="1" applyAlignment="1">
      <alignment wrapText="1"/>
    </xf>
    <xf numFmtId="165" fontId="0" fillId="0" borderId="4" xfId="0" applyNumberFormat="1" applyBorder="1"/>
    <xf numFmtId="165" fontId="0" fillId="0" borderId="3" xfId="0" applyNumberFormat="1" applyBorder="1"/>
    <xf numFmtId="0" fontId="8" fillId="0" borderId="8" xfId="0" applyFont="1" applyBorder="1" applyAlignment="1">
      <alignment wrapText="1"/>
    </xf>
    <xf numFmtId="0" fontId="0" fillId="0" borderId="3" xfId="0" applyBorder="1"/>
    <xf numFmtId="0" fontId="0" fillId="0" borderId="9" xfId="0" applyBorder="1"/>
    <xf numFmtId="0" fontId="0" fillId="0" borderId="5" xfId="0" applyBorder="1" applyAlignment="1">
      <alignment horizontal="center"/>
    </xf>
    <xf numFmtId="0" fontId="9" fillId="0" borderId="5" xfId="0" applyFont="1" applyBorder="1" applyAlignment="1">
      <alignment horizontal="center" wrapText="1"/>
    </xf>
    <xf numFmtId="0" fontId="0" fillId="0" borderId="9" xfId="0" applyBorder="1" applyAlignment="1">
      <alignment horizontal="center" wrapText="1"/>
    </xf>
    <xf numFmtId="0" fontId="0" fillId="0" borderId="9" xfId="0" applyBorder="1" applyAlignment="1">
      <alignment wrapText="1"/>
    </xf>
    <xf numFmtId="165" fontId="11" fillId="0" borderId="10" xfId="3" applyNumberFormat="1" applyFont="1" applyBorder="1" applyAlignment="1">
      <alignment wrapText="1"/>
    </xf>
    <xf numFmtId="0" fontId="11" fillId="0" borderId="11" xfId="3" applyFont="1" applyBorder="1" applyAlignment="1">
      <alignment wrapText="1"/>
    </xf>
    <xf numFmtId="0" fontId="12" fillId="0" borderId="12" xfId="3" applyFont="1" applyBorder="1" applyAlignment="1">
      <alignment horizontal="left" wrapText="1"/>
    </xf>
    <xf numFmtId="165" fontId="11" fillId="0" borderId="13" xfId="3" applyNumberFormat="1" applyFont="1" applyBorder="1" applyAlignment="1">
      <alignment horizontal="center" wrapText="1"/>
    </xf>
    <xf numFmtId="165" fontId="11" fillId="0" borderId="14" xfId="3" applyNumberFormat="1" applyFont="1" applyBorder="1" applyAlignment="1">
      <alignment horizontal="center" wrapText="1"/>
    </xf>
    <xf numFmtId="0" fontId="11" fillId="0" borderId="11" xfId="3" applyFont="1" applyBorder="1" applyAlignment="1">
      <alignment horizontal="center" wrapText="1"/>
    </xf>
    <xf numFmtId="0" fontId="11" fillId="0" borderId="14" xfId="3" applyFont="1" applyBorder="1" applyAlignment="1">
      <alignment horizontal="center" wrapText="1"/>
    </xf>
    <xf numFmtId="0" fontId="13" fillId="0" borderId="14" xfId="3" applyFont="1" applyBorder="1" applyAlignment="1">
      <alignment wrapText="1"/>
    </xf>
    <xf numFmtId="0" fontId="14" fillId="0" borderId="15" xfId="3" applyFont="1" applyBorder="1" applyAlignment="1">
      <alignment wrapText="1"/>
    </xf>
    <xf numFmtId="0" fontId="10" fillId="0" borderId="0" xfId="3"/>
    <xf numFmtId="0" fontId="10" fillId="0" borderId="3" xfId="3" applyBorder="1"/>
    <xf numFmtId="0" fontId="10" fillId="0" borderId="2" xfId="3" applyBorder="1"/>
    <xf numFmtId="0" fontId="10" fillId="0" borderId="6" xfId="3" applyBorder="1"/>
    <xf numFmtId="0" fontId="15" fillId="0" borderId="0" xfId="3" applyFont="1"/>
    <xf numFmtId="0" fontId="15" fillId="0" borderId="1" xfId="3" applyFont="1" applyBorder="1" applyAlignment="1">
      <alignment horizontal="center"/>
    </xf>
    <xf numFmtId="0" fontId="16" fillId="0" borderId="0" xfId="3" applyFont="1" applyAlignment="1">
      <alignment horizontal="center" wrapText="1"/>
    </xf>
    <xf numFmtId="0" fontId="17" fillId="0" borderId="0" xfId="3" applyFont="1"/>
    <xf numFmtId="164" fontId="10" fillId="0" borderId="0" xfId="3" applyNumberFormat="1"/>
    <xf numFmtId="0" fontId="18" fillId="0" borderId="0" xfId="3" applyFont="1"/>
    <xf numFmtId="0" fontId="17" fillId="0" borderId="0" xfId="3" applyFont="1" applyAlignment="1">
      <alignment horizontal="right"/>
    </xf>
    <xf numFmtId="0" fontId="17" fillId="0" borderId="0" xfId="3" applyFont="1" applyAlignment="1">
      <alignment horizontal="center"/>
    </xf>
    <xf numFmtId="0" fontId="17" fillId="0" borderId="1" xfId="3" applyFont="1" applyBorder="1"/>
    <xf numFmtId="0" fontId="17" fillId="0" borderId="1" xfId="3" applyFont="1" applyBorder="1" applyAlignment="1">
      <alignment horizontal="center"/>
    </xf>
    <xf numFmtId="0" fontId="10" fillId="0" borderId="5" xfId="3" applyBorder="1"/>
    <xf numFmtId="0" fontId="10" fillId="0" borderId="4" xfId="3" applyBorder="1"/>
    <xf numFmtId="0" fontId="10" fillId="0" borderId="1" xfId="3" applyBorder="1"/>
    <xf numFmtId="0" fontId="0" fillId="0" borderId="0" xfId="0" applyAlignment="1">
      <alignment horizontal="center"/>
    </xf>
    <xf numFmtId="0" fontId="0" fillId="0" borderId="2" xfId="0" applyBorder="1" applyAlignment="1" applyProtection="1">
      <alignment horizontal="center"/>
      <protection locked="0"/>
    </xf>
    <xf numFmtId="0" fontId="0" fillId="0" borderId="1" xfId="0" applyBorder="1" applyAlignment="1" applyProtection="1">
      <alignment horizontal="center"/>
      <protection locked="0"/>
    </xf>
    <xf numFmtId="0" fontId="3" fillId="0" borderId="3" xfId="2" applyFont="1" applyFill="1" applyBorder="1"/>
    <xf numFmtId="0" fontId="3" fillId="0" borderId="0" xfId="2" applyFont="1" applyBorder="1" applyAlignment="1">
      <alignment horizontal="center"/>
    </xf>
    <xf numFmtId="0" fontId="3" fillId="0" borderId="0" xfId="2" applyFont="1"/>
    <xf numFmtId="0" fontId="3" fillId="0" borderId="0" xfId="2" applyFont="1" applyFill="1" applyBorder="1"/>
    <xf numFmtId="0" fontId="3" fillId="0" borderId="0" xfId="0" applyFont="1"/>
    <xf numFmtId="0" fontId="23" fillId="0" borderId="0" xfId="0" applyFont="1"/>
    <xf numFmtId="0" fontId="4" fillId="0" borderId="0" xfId="0" applyFont="1"/>
    <xf numFmtId="0" fontId="0" fillId="0" borderId="1" xfId="0" applyBorder="1"/>
    <xf numFmtId="0" fontId="24" fillId="0" borderId="0" xfId="0" applyFont="1" applyAlignment="1">
      <alignment horizontal="center"/>
    </xf>
    <xf numFmtId="0" fontId="0" fillId="0" borderId="0" xfId="0" applyAlignment="1">
      <alignment horizontal="left"/>
    </xf>
    <xf numFmtId="0" fontId="27" fillId="0" borderId="0" xfId="8" applyFont="1"/>
    <xf numFmtId="0" fontId="28" fillId="0" borderId="0" xfId="8" applyFont="1"/>
    <xf numFmtId="0" fontId="1" fillId="0" borderId="0" xfId="8"/>
    <xf numFmtId="0" fontId="26" fillId="0" borderId="0" xfId="8" applyFont="1" applyAlignment="1">
      <alignment horizontal="center"/>
    </xf>
    <xf numFmtId="0" fontId="29" fillId="0" borderId="0" xfId="8" applyFont="1"/>
    <xf numFmtId="0" fontId="26" fillId="0" borderId="0" xfId="8" applyFont="1" applyAlignment="1">
      <alignment horizontal="left" wrapText="1"/>
    </xf>
    <xf numFmtId="9" fontId="30" fillId="0" borderId="1" xfId="9" applyFont="1" applyFill="1" applyBorder="1" applyAlignment="1">
      <alignment horizontal="right"/>
    </xf>
    <xf numFmtId="9" fontId="30" fillId="0" borderId="1" xfId="9" applyFont="1" applyFill="1" applyBorder="1"/>
    <xf numFmtId="166" fontId="28" fillId="0" borderId="0" xfId="8" applyNumberFormat="1" applyFont="1"/>
    <xf numFmtId="166" fontId="28" fillId="5" borderId="0" xfId="10" applyNumberFormat="1" applyFont="1" applyFill="1" applyAlignment="1"/>
    <xf numFmtId="166" fontId="28" fillId="5" borderId="0" xfId="11" applyNumberFormat="1" applyFont="1" applyFill="1"/>
    <xf numFmtId="166" fontId="28" fillId="0" borderId="1" xfId="8" applyNumberFormat="1" applyFont="1" applyBorder="1"/>
    <xf numFmtId="166" fontId="28" fillId="5" borderId="1" xfId="11" applyNumberFormat="1" applyFont="1" applyFill="1" applyBorder="1"/>
    <xf numFmtId="166" fontId="28" fillId="0" borderId="0" xfId="11" applyNumberFormat="1" applyFont="1" applyFill="1" applyBorder="1"/>
    <xf numFmtId="0" fontId="26" fillId="0" borderId="0" xfId="8" applyFont="1"/>
    <xf numFmtId="43" fontId="28" fillId="0" borderId="0" xfId="8" applyNumberFormat="1" applyFont="1"/>
    <xf numFmtId="7" fontId="28" fillId="0" borderId="0" xfId="8" applyNumberFormat="1" applyFont="1"/>
    <xf numFmtId="0" fontId="26" fillId="0" borderId="0" xfId="8" applyFont="1" applyAlignment="1">
      <alignment horizontal="center" wrapText="1"/>
    </xf>
    <xf numFmtId="9" fontId="30" fillId="0" borderId="1" xfId="9" applyFont="1" applyFill="1" applyBorder="1" applyAlignment="1"/>
    <xf numFmtId="166" fontId="28" fillId="5" borderId="1" xfId="10" applyNumberFormat="1" applyFont="1" applyFill="1" applyBorder="1" applyAlignment="1"/>
    <xf numFmtId="5" fontId="28" fillId="0" borderId="0" xfId="8" applyNumberFormat="1" applyFont="1"/>
    <xf numFmtId="0" fontId="0" fillId="0" borderId="16" xfId="0" applyBorder="1"/>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4" fillId="0" borderId="16" xfId="0" applyFont="1" applyBorder="1"/>
    <xf numFmtId="9" fontId="4" fillId="0" borderId="16" xfId="7" applyFont="1" applyBorder="1"/>
    <xf numFmtId="9" fontId="4" fillId="0" borderId="17" xfId="7" applyFont="1" applyBorder="1"/>
    <xf numFmtId="9" fontId="4" fillId="0" borderId="18" xfId="7" applyFont="1" applyBorder="1"/>
    <xf numFmtId="9" fontId="4" fillId="0" borderId="19" xfId="7" applyFont="1" applyBorder="1"/>
    <xf numFmtId="0" fontId="0" fillId="0" borderId="23" xfId="0" applyBorder="1" applyAlignment="1">
      <alignment horizontal="center"/>
    </xf>
    <xf numFmtId="167" fontId="0" fillId="0" borderId="23" xfId="0" applyNumberFormat="1" applyBorder="1"/>
    <xf numFmtId="167" fontId="0" fillId="0" borderId="24" xfId="0" applyNumberFormat="1" applyBorder="1"/>
    <xf numFmtId="167" fontId="0" fillId="0" borderId="0" xfId="0" applyNumberFormat="1"/>
    <xf numFmtId="167" fontId="0" fillId="0" borderId="25" xfId="0" applyNumberFormat="1" applyBorder="1"/>
    <xf numFmtId="0" fontId="0" fillId="0" borderId="23" xfId="0" applyBorder="1"/>
    <xf numFmtId="0" fontId="0" fillId="0" borderId="24" xfId="0" applyBorder="1"/>
    <xf numFmtId="0" fontId="0" fillId="0" borderId="25" xfId="0" applyBorder="1"/>
    <xf numFmtId="0" fontId="0" fillId="0" borderId="23" xfId="0" applyBorder="1" applyAlignment="1">
      <alignment horizontal="left"/>
    </xf>
    <xf numFmtId="0" fontId="0" fillId="0" borderId="26" xfId="0" applyBorder="1" applyAlignment="1">
      <alignment horizontal="center"/>
    </xf>
    <xf numFmtId="167" fontId="0" fillId="0" borderId="26" xfId="0" applyNumberFormat="1" applyBorder="1"/>
    <xf numFmtId="167" fontId="0" fillId="0" borderId="27" xfId="0" applyNumberFormat="1" applyBorder="1"/>
    <xf numFmtId="167" fontId="0" fillId="0" borderId="28" xfId="0" applyNumberFormat="1" applyBorder="1"/>
    <xf numFmtId="167" fontId="0" fillId="0" borderId="29" xfId="0" applyNumberFormat="1" applyBorder="1"/>
    <xf numFmtId="0" fontId="28" fillId="0" borderId="0" xfId="0" applyFont="1" applyAlignment="1">
      <alignment horizontal="right"/>
    </xf>
    <xf numFmtId="0" fontId="0" fillId="6" borderId="0" xfId="0" applyFill="1"/>
    <xf numFmtId="0" fontId="0" fillId="7" borderId="0" xfId="0" applyFill="1"/>
    <xf numFmtId="0" fontId="24" fillId="0" borderId="0" xfId="0" applyFont="1" applyProtection="1">
      <protection locked="0"/>
    </xf>
    <xf numFmtId="0" fontId="0" fillId="0" borderId="0" xfId="0" applyProtection="1">
      <protection locked="0"/>
    </xf>
    <xf numFmtId="0" fontId="0" fillId="6" borderId="1" xfId="0" applyFill="1" applyBorder="1" applyAlignment="1" applyProtection="1">
      <alignment horizontal="center"/>
      <protection locked="0"/>
    </xf>
    <xf numFmtId="0" fontId="0" fillId="6" borderId="1" xfId="0" applyFill="1" applyBorder="1" applyProtection="1">
      <protection locked="0"/>
    </xf>
    <xf numFmtId="0" fontId="0" fillId="6" borderId="2" xfId="0" applyFill="1" applyBorder="1" applyProtection="1">
      <protection locked="0"/>
    </xf>
    <xf numFmtId="0" fontId="28" fillId="0" borderId="0" xfId="0" applyFont="1" applyAlignment="1" applyProtection="1">
      <alignment horizontal="left" wrapText="1"/>
      <protection locked="0"/>
    </xf>
    <xf numFmtId="0" fontId="24" fillId="0" borderId="0" xfId="0" applyFont="1" applyAlignment="1" applyProtection="1">
      <alignment horizontal="center"/>
      <protection locked="0"/>
    </xf>
    <xf numFmtId="0" fontId="0" fillId="0" borderId="0" xfId="0" applyAlignment="1" applyProtection="1">
      <alignment horizontal="left" indent="3"/>
      <protection locked="0"/>
    </xf>
    <xf numFmtId="44" fontId="0" fillId="7" borderId="1" xfId="6" applyFont="1" applyFill="1" applyBorder="1" applyProtection="1"/>
    <xf numFmtId="0" fontId="0" fillId="7" borderId="1" xfId="0" applyFill="1" applyBorder="1" applyAlignment="1">
      <alignment horizontal="center"/>
    </xf>
    <xf numFmtId="0" fontId="0" fillId="0" borderId="0" xfId="0" applyAlignment="1" applyProtection="1">
      <alignment horizontal="left"/>
      <protection locked="0"/>
    </xf>
    <xf numFmtId="44" fontId="0" fillId="7" borderId="1" xfId="0" applyNumberFormat="1" applyFill="1" applyBorder="1" applyAlignment="1">
      <alignment horizontal="center"/>
    </xf>
    <xf numFmtId="0" fontId="0" fillId="0" borderId="0" xfId="0" applyAlignment="1" applyProtection="1">
      <alignment horizontal="center"/>
      <protection locked="0"/>
    </xf>
    <xf numFmtId="44" fontId="0" fillId="7" borderId="1" xfId="6" applyFont="1" applyFill="1" applyBorder="1" applyAlignment="1" applyProtection="1">
      <alignment horizontal="center"/>
    </xf>
    <xf numFmtId="44" fontId="0" fillId="0" borderId="0" xfId="0" applyNumberFormat="1" applyAlignment="1">
      <alignment horizontal="center"/>
    </xf>
    <xf numFmtId="9" fontId="0" fillId="6" borderId="1" xfId="7" applyFont="1" applyFill="1" applyBorder="1" applyAlignment="1" applyProtection="1">
      <alignment horizontal="center"/>
      <protection locked="0"/>
    </xf>
    <xf numFmtId="9" fontId="0" fillId="0" borderId="0" xfId="7" applyFont="1" applyBorder="1" applyAlignment="1" applyProtection="1">
      <alignment horizontal="center"/>
      <protection locked="0"/>
    </xf>
    <xf numFmtId="9" fontId="0" fillId="7" borderId="1" xfId="7" applyFont="1" applyFill="1" applyBorder="1" applyAlignment="1" applyProtection="1">
      <alignment horizontal="center"/>
    </xf>
    <xf numFmtId="0" fontId="0" fillId="0" borderId="0" xfId="0" applyAlignment="1">
      <alignment horizontal="left" indent="3"/>
    </xf>
    <xf numFmtId="0" fontId="9" fillId="0" borderId="0" xfId="0" applyFont="1" applyAlignment="1" applyProtection="1">
      <alignment horizontal="left" indent="3"/>
      <protection locked="0"/>
    </xf>
    <xf numFmtId="9" fontId="0" fillId="0" borderId="0" xfId="7" applyFont="1" applyBorder="1" applyAlignment="1" applyProtection="1">
      <alignment horizontal="center"/>
    </xf>
    <xf numFmtId="10" fontId="0" fillId="7" borderId="1" xfId="7" applyNumberFormat="1" applyFont="1" applyFill="1" applyBorder="1" applyAlignment="1" applyProtection="1">
      <alignment horizontal="center"/>
    </xf>
    <xf numFmtId="10" fontId="0" fillId="7" borderId="1" xfId="0" applyNumberFormat="1" applyFill="1" applyBorder="1" applyAlignment="1">
      <alignment horizontal="center"/>
    </xf>
    <xf numFmtId="0" fontId="0" fillId="0" borderId="16" xfId="0" applyBorder="1" applyAlignment="1">
      <alignment horizontal="left" wrapText="1"/>
    </xf>
    <xf numFmtId="44" fontId="0" fillId="7" borderId="1" xfId="0" applyNumberFormat="1" applyFill="1" applyBorder="1" applyAlignment="1">
      <alignment horizontal="left" wrapText="1"/>
    </xf>
    <xf numFmtId="0" fontId="0" fillId="0" borderId="30" xfId="0" applyBorder="1" applyAlignment="1" applyProtection="1">
      <alignment horizontal="left" wrapText="1"/>
      <protection locked="0"/>
    </xf>
    <xf numFmtId="44" fontId="2" fillId="0" borderId="31" xfId="6" applyFont="1" applyBorder="1" applyAlignment="1" applyProtection="1">
      <alignment horizontal="left" wrapText="1"/>
    </xf>
    <xf numFmtId="0" fontId="0" fillId="0" borderId="9" xfId="0" applyBorder="1" applyAlignment="1" applyProtection="1">
      <alignment horizontal="left" wrapText="1"/>
      <protection locked="0"/>
    </xf>
    <xf numFmtId="44" fontId="2" fillId="0" borderId="7" xfId="6" applyFont="1" applyBorder="1" applyAlignment="1" applyProtection="1">
      <alignment horizontal="left" wrapText="1"/>
    </xf>
    <xf numFmtId="44" fontId="0" fillId="7" borderId="1" xfId="6" applyFont="1" applyFill="1" applyBorder="1" applyAlignment="1" applyProtection="1">
      <alignment horizontal="left" wrapText="1"/>
    </xf>
    <xf numFmtId="0" fontId="28" fillId="0" borderId="0" xfId="0" applyFont="1" applyAlignment="1" applyProtection="1">
      <alignment horizontal="left" wrapText="1" indent="3"/>
      <protection locked="0"/>
    </xf>
    <xf numFmtId="0" fontId="0" fillId="0" borderId="9" xfId="0" applyBorder="1" applyProtection="1">
      <protection locked="0"/>
    </xf>
    <xf numFmtId="0" fontId="0" fillId="0" borderId="32" xfId="0" applyBorder="1" applyProtection="1">
      <protection locked="0"/>
    </xf>
    <xf numFmtId="44" fontId="2" fillId="0" borderId="33" xfId="6" applyFont="1" applyBorder="1" applyAlignment="1" applyProtection="1">
      <alignment horizontal="left" wrapText="1"/>
    </xf>
    <xf numFmtId="0" fontId="0" fillId="0" borderId="1" xfId="0" applyBorder="1" applyAlignment="1">
      <alignment horizontal="center"/>
    </xf>
    <xf numFmtId="0" fontId="0" fillId="0" borderId="2" xfId="0" applyBorder="1" applyAlignment="1">
      <alignment horizontal="center"/>
    </xf>
    <xf numFmtId="0" fontId="4" fillId="0" borderId="22"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indent="2"/>
    </xf>
    <xf numFmtId="0" fontId="0" fillId="0" borderId="0" xfId="0" applyAlignment="1">
      <alignment horizontal="left" wrapText="1" indent="2"/>
    </xf>
    <xf numFmtId="0" fontId="4" fillId="0" borderId="0" xfId="0" applyFont="1" applyAlignment="1">
      <alignment horizontal="left" indent="2"/>
    </xf>
    <xf numFmtId="0" fontId="19" fillId="0" borderId="0" xfId="0" applyFont="1" applyAlignment="1">
      <alignment horizontal="center" vertical="center" wrapText="1"/>
    </xf>
    <xf numFmtId="0" fontId="3" fillId="0" borderId="0" xfId="0" applyFont="1" applyAlignment="1">
      <alignment horizontal="center"/>
    </xf>
    <xf numFmtId="0" fontId="5" fillId="0" borderId="4" xfId="1" applyFont="1" applyBorder="1" applyAlignment="1">
      <alignment horizontal="left" wrapText="1"/>
    </xf>
    <xf numFmtId="0" fontId="5" fillId="0" borderId="2" xfId="1" applyFont="1" applyBorder="1" applyAlignment="1">
      <alignment horizontal="left" wrapText="1"/>
    </xf>
    <xf numFmtId="0" fontId="5" fillId="0" borderId="4" xfId="1" applyFont="1" applyBorder="1" applyAlignment="1">
      <alignment horizontal="left" wrapText="1" indent="2"/>
    </xf>
    <xf numFmtId="0" fontId="5" fillId="0" borderId="2" xfId="1" applyFont="1" applyBorder="1" applyAlignment="1">
      <alignment horizontal="left" wrapText="1" indent="2"/>
    </xf>
    <xf numFmtId="0" fontId="5" fillId="0" borderId="5" xfId="1" applyFont="1" applyBorder="1" applyAlignment="1">
      <alignment horizontal="left" wrapText="1" indent="2"/>
    </xf>
    <xf numFmtId="0" fontId="4" fillId="0" borderId="4" xfId="1" applyFont="1" applyBorder="1"/>
    <xf numFmtId="0" fontId="4" fillId="0" borderId="2" xfId="1" applyFont="1" applyBorder="1"/>
    <xf numFmtId="0" fontId="5" fillId="0" borderId="5" xfId="1" applyFont="1" applyBorder="1" applyAlignment="1">
      <alignment horizontal="left" wrapText="1"/>
    </xf>
    <xf numFmtId="0" fontId="0" fillId="0" borderId="4" xfId="1" applyFont="1" applyBorder="1" applyAlignment="1">
      <alignment horizontal="left" wrapText="1"/>
    </xf>
    <xf numFmtId="0" fontId="0" fillId="0" borderId="2" xfId="1" applyFont="1" applyBorder="1" applyAlignment="1">
      <alignment horizontal="left" wrapText="1"/>
    </xf>
    <xf numFmtId="0" fontId="0" fillId="0" borderId="5" xfId="1" applyFont="1" applyBorder="1" applyAlignment="1">
      <alignment horizontal="left" wrapText="1"/>
    </xf>
    <xf numFmtId="0" fontId="7" fillId="0" borderId="4" xfId="1" applyFont="1" applyBorder="1" applyAlignment="1">
      <alignment horizontal="left" wrapText="1"/>
    </xf>
    <xf numFmtId="0" fontId="7" fillId="0" borderId="2" xfId="1" applyFont="1" applyBorder="1" applyAlignment="1">
      <alignment horizontal="left" wrapText="1"/>
    </xf>
    <xf numFmtId="0" fontId="2" fillId="0" borderId="4" xfId="1" applyBorder="1"/>
    <xf numFmtId="0" fontId="2" fillId="0" borderId="2" xfId="1" applyBorder="1"/>
    <xf numFmtId="0" fontId="2" fillId="0" borderId="5" xfId="1" applyBorder="1"/>
    <xf numFmtId="0" fontId="24" fillId="4" borderId="0" xfId="0" applyFont="1" applyFill="1" applyAlignment="1">
      <alignment horizontal="center"/>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xf>
    <xf numFmtId="0" fontId="24" fillId="4" borderId="0" xfId="0" applyFont="1" applyFill="1" applyAlignment="1" applyProtection="1">
      <alignment horizontal="center"/>
      <protection locked="0"/>
    </xf>
    <xf numFmtId="0" fontId="28" fillId="0" borderId="0" xfId="0" applyFont="1" applyAlignment="1" applyProtection="1">
      <alignment horizontal="left" wrapText="1"/>
      <protection locked="0"/>
    </xf>
    <xf numFmtId="0" fontId="4" fillId="0" borderId="17"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0" fillId="6" borderId="1" xfId="0" applyFill="1" applyBorder="1" applyAlignment="1" applyProtection="1">
      <alignment horizontal="center"/>
      <protection locked="0"/>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0" fillId="0" borderId="0" xfId="0" applyAlignment="1">
      <alignment horizontal="left" wrapText="1" indent="2"/>
    </xf>
    <xf numFmtId="0" fontId="4" fillId="0" borderId="0" xfId="0" applyFont="1" applyAlignment="1">
      <alignment horizontal="center"/>
    </xf>
    <xf numFmtId="0" fontId="0" fillId="0" borderId="0" xfId="0" applyAlignment="1">
      <alignment horizontal="left" wrapText="1" indent="1"/>
    </xf>
    <xf numFmtId="0" fontId="25" fillId="0" borderId="0" xfId="0" applyFont="1" applyAlignment="1">
      <alignment horizontal="left" vertical="top" wrapText="1"/>
    </xf>
  </cellXfs>
  <cellStyles count="12">
    <cellStyle name="Comma 2" xfId="10" xr:uid="{A51C6D53-E798-C546-B382-17F05F0B5FA1}"/>
    <cellStyle name="Currency" xfId="6" builtinId="4"/>
    <cellStyle name="Currency 2" xfId="11" xr:uid="{D079936C-6DDB-4D4B-9AE6-00089AD60730}"/>
    <cellStyle name="Hyperlink" xfId="2" builtinId="8"/>
    <cellStyle name="Hyperlink 2" xfId="4" xr:uid="{344846F1-E33B-E144-A26A-C0D99CCC47D0}"/>
    <cellStyle name="Normal" xfId="0" builtinId="0"/>
    <cellStyle name="Normal 2" xfId="3" xr:uid="{5C4924F1-8C80-485C-9B83-050B3C8A0120}"/>
    <cellStyle name="Normal 3" xfId="8" xr:uid="{3C38F53E-718C-F647-8BD6-6F7D7815B318}"/>
    <cellStyle name="Normal 7" xfId="1" xr:uid="{7BAD01BE-6CA0-4AA8-AE69-1CF4938F8EC1}"/>
    <cellStyle name="Percent" xfId="7" builtinId="5"/>
    <cellStyle name="Percent 2" xfId="9" xr:uid="{19545F96-7242-F948-82E1-9BE0E81A322B}"/>
    <cellStyle name="WinCalendar_BlankCells_10" xfId="5" xr:uid="{FFFEE55C-F190-3F44-B30C-2F56B8D8FD2F}"/>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685800</xdr:colOff>
      <xdr:row>45</xdr:row>
      <xdr:rowOff>165100</xdr:rowOff>
    </xdr:to>
    <xdr:pic>
      <xdr:nvPicPr>
        <xdr:cNvPr id="3" name="Picture 2">
          <a:extLst>
            <a:ext uri="{FF2B5EF4-FFF2-40B4-BE49-F238E27FC236}">
              <a16:creationId xmlns:a16="http://schemas.microsoft.com/office/drawing/2014/main" id="{821C349A-B5B3-C767-3DBC-66ED726DA592}"/>
            </a:ext>
          </a:extLst>
        </xdr:cNvPr>
        <xdr:cNvPicPr>
          <a:picLocks noChangeAspect="1"/>
        </xdr:cNvPicPr>
      </xdr:nvPicPr>
      <xdr:blipFill>
        <a:blip xmlns:r="http://schemas.openxmlformats.org/officeDocument/2006/relationships" r:embed="rId1"/>
        <a:stretch>
          <a:fillRect/>
        </a:stretch>
      </xdr:blipFill>
      <xdr:spPr>
        <a:xfrm>
          <a:off x="0" y="0"/>
          <a:ext cx="5638800" cy="8737600"/>
        </a:xfrm>
        <a:prstGeom prst="rect">
          <a:avLst/>
        </a:prstGeom>
      </xdr:spPr>
    </xdr:pic>
    <xdr:clientData/>
  </xdr:twoCellAnchor>
  <xdr:twoCellAnchor editAs="oneCell">
    <xdr:from>
      <xdr:col>0</xdr:col>
      <xdr:colOff>0</xdr:colOff>
      <xdr:row>45</xdr:row>
      <xdr:rowOff>177800</xdr:rowOff>
    </xdr:from>
    <xdr:to>
      <xdr:col>6</xdr:col>
      <xdr:colOff>812800</xdr:colOff>
      <xdr:row>91</xdr:row>
      <xdr:rowOff>177800</xdr:rowOff>
    </xdr:to>
    <xdr:pic>
      <xdr:nvPicPr>
        <xdr:cNvPr id="4" name="Picture 3">
          <a:extLst>
            <a:ext uri="{FF2B5EF4-FFF2-40B4-BE49-F238E27FC236}">
              <a16:creationId xmlns:a16="http://schemas.microsoft.com/office/drawing/2014/main" id="{25835160-47E1-B7B3-023C-DFAF3D5BBE85}"/>
            </a:ext>
          </a:extLst>
        </xdr:cNvPr>
        <xdr:cNvPicPr>
          <a:picLocks noChangeAspect="1"/>
        </xdr:cNvPicPr>
      </xdr:nvPicPr>
      <xdr:blipFill>
        <a:blip xmlns:r="http://schemas.openxmlformats.org/officeDocument/2006/relationships" r:embed="rId2"/>
        <a:stretch>
          <a:fillRect/>
        </a:stretch>
      </xdr:blipFill>
      <xdr:spPr>
        <a:xfrm>
          <a:off x="0" y="8750300"/>
          <a:ext cx="5765800" cy="8763000"/>
        </a:xfrm>
        <a:prstGeom prst="rect">
          <a:avLst/>
        </a:prstGeom>
      </xdr:spPr>
    </xdr:pic>
    <xdr:clientData/>
  </xdr:twoCellAnchor>
  <xdr:twoCellAnchor editAs="oneCell">
    <xdr:from>
      <xdr:col>0</xdr:col>
      <xdr:colOff>0</xdr:colOff>
      <xdr:row>92</xdr:row>
      <xdr:rowOff>38100</xdr:rowOff>
    </xdr:from>
    <xdr:to>
      <xdr:col>7</xdr:col>
      <xdr:colOff>12700</xdr:colOff>
      <xdr:row>124</xdr:row>
      <xdr:rowOff>63500</xdr:rowOff>
    </xdr:to>
    <xdr:pic>
      <xdr:nvPicPr>
        <xdr:cNvPr id="5" name="Picture 4">
          <a:extLst>
            <a:ext uri="{FF2B5EF4-FFF2-40B4-BE49-F238E27FC236}">
              <a16:creationId xmlns:a16="http://schemas.microsoft.com/office/drawing/2014/main" id="{6E33B7DD-3A62-8467-B02E-255F401F96A3}"/>
            </a:ext>
          </a:extLst>
        </xdr:cNvPr>
        <xdr:cNvPicPr>
          <a:picLocks noChangeAspect="1"/>
        </xdr:cNvPicPr>
      </xdr:nvPicPr>
      <xdr:blipFill>
        <a:blip xmlns:r="http://schemas.openxmlformats.org/officeDocument/2006/relationships" r:embed="rId3"/>
        <a:stretch>
          <a:fillRect/>
        </a:stretch>
      </xdr:blipFill>
      <xdr:spPr>
        <a:xfrm>
          <a:off x="0" y="17564100"/>
          <a:ext cx="5791200" cy="6121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DE3B2-F7D5-4B97-9275-19845503357F}">
  <dimension ref="A4:I40"/>
  <sheetViews>
    <sheetView view="pageLayout" zoomScale="75" zoomScaleNormal="100" zoomScalePageLayoutView="75" workbookViewId="0">
      <selection activeCell="B26" sqref="B26"/>
    </sheetView>
  </sheetViews>
  <sheetFormatPr baseColWidth="10" defaultColWidth="8.83203125" defaultRowHeight="15" x14ac:dyDescent="0.2"/>
  <sheetData>
    <row r="4" spans="1:9" x14ac:dyDescent="0.2">
      <c r="A4" s="159" t="s">
        <v>45</v>
      </c>
      <c r="B4" s="159"/>
      <c r="C4" s="159"/>
      <c r="D4" s="159"/>
      <c r="E4" s="159"/>
      <c r="F4" s="159"/>
      <c r="G4" s="159"/>
      <c r="H4" s="159"/>
      <c r="I4" s="159"/>
    </row>
    <row r="5" spans="1:9" x14ac:dyDescent="0.2">
      <c r="A5" s="159"/>
      <c r="B5" s="159"/>
      <c r="C5" s="159"/>
      <c r="D5" s="159"/>
      <c r="E5" s="159"/>
      <c r="F5" s="159"/>
      <c r="G5" s="159"/>
      <c r="H5" s="159"/>
      <c r="I5" s="159"/>
    </row>
    <row r="6" spans="1:9" x14ac:dyDescent="0.2">
      <c r="A6" s="159"/>
      <c r="B6" s="159"/>
      <c r="C6" s="159"/>
      <c r="D6" s="159"/>
      <c r="E6" s="159"/>
      <c r="F6" s="159"/>
      <c r="G6" s="159"/>
      <c r="H6" s="159"/>
      <c r="I6" s="159"/>
    </row>
    <row r="7" spans="1:9" x14ac:dyDescent="0.2">
      <c r="A7" s="159"/>
      <c r="B7" s="159"/>
      <c r="C7" s="159"/>
      <c r="D7" s="159"/>
      <c r="E7" s="159"/>
      <c r="F7" s="159"/>
      <c r="G7" s="159"/>
      <c r="H7" s="159"/>
      <c r="I7" s="159"/>
    </row>
    <row r="8" spans="1:9" x14ac:dyDescent="0.2">
      <c r="A8" s="159"/>
      <c r="B8" s="159"/>
      <c r="C8" s="159"/>
      <c r="D8" s="159"/>
      <c r="E8" s="159"/>
      <c r="F8" s="159"/>
      <c r="G8" s="159"/>
      <c r="H8" s="159"/>
      <c r="I8" s="159"/>
    </row>
    <row r="9" spans="1:9" x14ac:dyDescent="0.2">
      <c r="A9" s="159"/>
      <c r="B9" s="159"/>
      <c r="C9" s="159"/>
      <c r="D9" s="159"/>
      <c r="E9" s="159"/>
      <c r="F9" s="159"/>
      <c r="G9" s="159"/>
      <c r="H9" s="159"/>
      <c r="I9" s="159"/>
    </row>
    <row r="10" spans="1:9" x14ac:dyDescent="0.2">
      <c r="A10" s="159"/>
      <c r="B10" s="159"/>
      <c r="C10" s="159"/>
      <c r="D10" s="159"/>
      <c r="E10" s="159"/>
      <c r="F10" s="159"/>
      <c r="G10" s="159"/>
      <c r="H10" s="159"/>
      <c r="I10" s="159"/>
    </row>
    <row r="11" spans="1:9" x14ac:dyDescent="0.2">
      <c r="A11" s="159"/>
      <c r="B11" s="159"/>
      <c r="C11" s="159"/>
      <c r="D11" s="159"/>
      <c r="E11" s="159"/>
      <c r="F11" s="159"/>
      <c r="G11" s="159"/>
      <c r="H11" s="159"/>
      <c r="I11" s="159"/>
    </row>
    <row r="12" spans="1:9" x14ac:dyDescent="0.2">
      <c r="A12" s="159"/>
      <c r="B12" s="159"/>
      <c r="C12" s="159"/>
      <c r="D12" s="159"/>
      <c r="E12" s="159"/>
      <c r="F12" s="159"/>
      <c r="G12" s="159"/>
      <c r="H12" s="159"/>
      <c r="I12" s="159"/>
    </row>
    <row r="13" spans="1:9" x14ac:dyDescent="0.2">
      <c r="A13" s="159"/>
      <c r="B13" s="159"/>
      <c r="C13" s="159"/>
      <c r="D13" s="159"/>
      <c r="E13" s="159"/>
      <c r="F13" s="159"/>
      <c r="G13" s="159"/>
      <c r="H13" s="159"/>
      <c r="I13" s="159"/>
    </row>
    <row r="14" spans="1:9" x14ac:dyDescent="0.2">
      <c r="A14" s="159"/>
      <c r="B14" s="159"/>
      <c r="C14" s="159"/>
      <c r="D14" s="159"/>
      <c r="E14" s="159"/>
      <c r="F14" s="159"/>
      <c r="G14" s="159"/>
      <c r="H14" s="159"/>
      <c r="I14" s="159"/>
    </row>
    <row r="15" spans="1:9" x14ac:dyDescent="0.2">
      <c r="A15" s="159"/>
      <c r="B15" s="159"/>
      <c r="C15" s="159"/>
      <c r="D15" s="159"/>
      <c r="E15" s="159"/>
      <c r="F15" s="159"/>
      <c r="G15" s="159"/>
      <c r="H15" s="159"/>
      <c r="I15" s="159"/>
    </row>
    <row r="16" spans="1:9" x14ac:dyDescent="0.2">
      <c r="A16" s="159"/>
      <c r="B16" s="159"/>
      <c r="C16" s="159"/>
      <c r="D16" s="159"/>
      <c r="E16" s="159"/>
      <c r="F16" s="159"/>
      <c r="G16" s="159"/>
      <c r="H16" s="159"/>
      <c r="I16" s="159"/>
    </row>
    <row r="17" spans="1:9" x14ac:dyDescent="0.2">
      <c r="A17" s="159"/>
      <c r="B17" s="159"/>
      <c r="C17" s="159"/>
      <c r="D17" s="159"/>
      <c r="E17" s="159"/>
      <c r="F17" s="159"/>
      <c r="G17" s="159"/>
      <c r="H17" s="159"/>
      <c r="I17" s="159"/>
    </row>
    <row r="18" spans="1:9" x14ac:dyDescent="0.2">
      <c r="A18" s="159"/>
      <c r="B18" s="159"/>
      <c r="C18" s="159"/>
      <c r="D18" s="159"/>
      <c r="E18" s="159"/>
      <c r="F18" s="159"/>
      <c r="G18" s="159"/>
      <c r="H18" s="159"/>
      <c r="I18" s="159"/>
    </row>
    <row r="19" spans="1:9" x14ac:dyDescent="0.2">
      <c r="A19" s="159"/>
      <c r="B19" s="159"/>
      <c r="C19" s="159"/>
      <c r="D19" s="159"/>
      <c r="E19" s="159"/>
      <c r="F19" s="159"/>
      <c r="G19" s="159"/>
      <c r="H19" s="159"/>
      <c r="I19" s="159"/>
    </row>
    <row r="20" spans="1:9" x14ac:dyDescent="0.2">
      <c r="A20" s="159"/>
      <c r="B20" s="159"/>
      <c r="C20" s="159"/>
      <c r="D20" s="159"/>
      <c r="E20" s="159"/>
      <c r="F20" s="159"/>
      <c r="G20" s="159"/>
      <c r="H20" s="159"/>
      <c r="I20" s="159"/>
    </row>
    <row r="21" spans="1:9" x14ac:dyDescent="0.2">
      <c r="A21" s="159"/>
      <c r="B21" s="159"/>
      <c r="C21" s="159"/>
      <c r="D21" s="159"/>
      <c r="E21" s="159"/>
      <c r="F21" s="159"/>
      <c r="G21" s="159"/>
      <c r="H21" s="159"/>
      <c r="I21" s="159"/>
    </row>
    <row r="39" spans="1:9" ht="15" customHeight="1" x14ac:dyDescent="0.25">
      <c r="A39" s="63"/>
      <c r="B39" s="63"/>
      <c r="C39" s="63"/>
      <c r="D39" s="63"/>
      <c r="E39" s="63"/>
      <c r="F39" s="63"/>
      <c r="G39" s="63"/>
      <c r="H39" s="63"/>
      <c r="I39" s="63"/>
    </row>
    <row r="40" spans="1:9" ht="15" customHeight="1" x14ac:dyDescent="0.25">
      <c r="A40" s="63"/>
      <c r="B40" s="63"/>
      <c r="C40" s="63"/>
      <c r="D40" s="63"/>
      <c r="E40" s="63"/>
      <c r="F40" s="63"/>
      <c r="G40" s="63"/>
      <c r="H40" s="63"/>
      <c r="I40" s="63"/>
    </row>
  </sheetData>
  <mergeCells count="1">
    <mergeCell ref="A4:I21"/>
  </mergeCells>
  <pageMargins left="0.96875"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3F84-82D3-124C-A327-1A3D95E3B841}">
  <dimension ref="A1:G127"/>
  <sheetViews>
    <sheetView topLeftCell="A23" zoomScale="157" zoomScaleNormal="117" zoomScaleSheetLayoutView="114" zoomScalePageLayoutView="134" workbookViewId="0">
      <selection activeCell="A13" sqref="A13:G14"/>
    </sheetView>
  </sheetViews>
  <sheetFormatPr baseColWidth="10" defaultRowHeight="15" x14ac:dyDescent="0.2"/>
  <cols>
    <col min="2" max="2" width="13.83203125" customWidth="1"/>
    <col min="5" max="6" width="12.83203125" customWidth="1"/>
  </cols>
  <sheetData>
    <row r="1" spans="1:7" ht="11" customHeight="1" x14ac:dyDescent="0.2">
      <c r="F1" s="115" t="s">
        <v>115</v>
      </c>
      <c r="G1" s="116"/>
    </row>
    <row r="2" spans="1:7" ht="11" customHeight="1" x14ac:dyDescent="0.2">
      <c r="F2" s="115" t="s">
        <v>116</v>
      </c>
      <c r="G2" s="117"/>
    </row>
    <row r="3" spans="1:7" ht="17" x14ac:dyDescent="0.2">
      <c r="A3" s="181" t="s">
        <v>117</v>
      </c>
      <c r="B3" s="181"/>
      <c r="C3" s="181"/>
      <c r="D3" s="181"/>
      <c r="E3" s="181"/>
      <c r="F3" s="181"/>
      <c r="G3" s="181"/>
    </row>
    <row r="4" spans="1:7" ht="17" x14ac:dyDescent="0.2">
      <c r="A4" s="118"/>
    </row>
    <row r="5" spans="1:7" x14ac:dyDescent="0.2">
      <c r="A5" s="119" t="s">
        <v>255</v>
      </c>
      <c r="B5" s="185" t="s">
        <v>118</v>
      </c>
      <c r="C5" s="185"/>
      <c r="D5" s="119" t="s">
        <v>256</v>
      </c>
      <c r="E5" s="185" t="s">
        <v>119</v>
      </c>
      <c r="F5" s="185"/>
      <c r="G5" s="119"/>
    </row>
    <row r="6" spans="1:7" x14ac:dyDescent="0.2">
      <c r="A6" s="119"/>
      <c r="B6" s="119"/>
      <c r="C6" s="119"/>
      <c r="D6" s="119"/>
      <c r="E6" s="119"/>
      <c r="F6" s="119"/>
      <c r="G6" s="119"/>
    </row>
    <row r="7" spans="1:7" x14ac:dyDescent="0.2">
      <c r="A7" s="119"/>
      <c r="B7" s="119"/>
      <c r="C7" s="119"/>
      <c r="D7" s="119"/>
      <c r="E7" s="119"/>
      <c r="F7" s="119"/>
      <c r="G7" s="119"/>
    </row>
    <row r="8" spans="1:7" x14ac:dyDescent="0.2">
      <c r="A8" s="119" t="s">
        <v>120</v>
      </c>
      <c r="B8" s="119"/>
      <c r="C8" s="121">
        <v>1</v>
      </c>
      <c r="D8" s="119"/>
      <c r="E8" s="119" t="s">
        <v>121</v>
      </c>
      <c r="F8" s="119"/>
      <c r="G8" s="120">
        <v>0</v>
      </c>
    </row>
    <row r="9" spans="1:7" x14ac:dyDescent="0.2">
      <c r="A9" s="119" t="s">
        <v>122</v>
      </c>
      <c r="B9" s="119"/>
      <c r="C9" s="122">
        <v>1</v>
      </c>
      <c r="D9" s="119"/>
      <c r="E9" s="119"/>
      <c r="F9" s="119"/>
      <c r="G9" s="119"/>
    </row>
    <row r="10" spans="1:7" x14ac:dyDescent="0.2">
      <c r="A10" s="119"/>
      <c r="B10" s="119"/>
      <c r="C10" s="119"/>
      <c r="D10" s="119"/>
      <c r="E10" s="119"/>
      <c r="F10" s="119"/>
      <c r="G10" s="119"/>
    </row>
    <row r="11" spans="1:7" x14ac:dyDescent="0.2">
      <c r="A11" s="119"/>
      <c r="B11" s="119"/>
      <c r="C11" s="119"/>
      <c r="D11" s="119"/>
      <c r="E11" s="119"/>
      <c r="F11" s="119"/>
      <c r="G11" s="119"/>
    </row>
    <row r="12" spans="1:7" ht="17" x14ac:dyDescent="0.2">
      <c r="A12" s="181" t="s">
        <v>123</v>
      </c>
      <c r="B12" s="181"/>
      <c r="C12" s="181"/>
      <c r="D12" s="181"/>
      <c r="E12" s="181"/>
      <c r="F12" s="181"/>
      <c r="G12" s="181"/>
    </row>
    <row r="13" spans="1:7" ht="20" customHeight="1" x14ac:dyDescent="0.2">
      <c r="A13" s="182" t="s">
        <v>151</v>
      </c>
      <c r="B13" s="182"/>
      <c r="C13" s="182"/>
      <c r="D13" s="182"/>
      <c r="E13" s="182"/>
      <c r="F13" s="182"/>
      <c r="G13" s="182"/>
    </row>
    <row r="14" spans="1:7" ht="20" customHeight="1" x14ac:dyDescent="0.2">
      <c r="A14" s="182"/>
      <c r="B14" s="182"/>
      <c r="C14" s="182"/>
      <c r="D14" s="182"/>
      <c r="E14" s="182"/>
      <c r="F14" s="182"/>
      <c r="G14" s="182"/>
    </row>
    <row r="15" spans="1:7" ht="17" x14ac:dyDescent="0.2">
      <c r="A15" s="124"/>
      <c r="B15" s="124"/>
      <c r="C15" s="124"/>
      <c r="D15" s="124"/>
      <c r="E15" s="124"/>
      <c r="F15" s="124"/>
      <c r="G15" s="124"/>
    </row>
    <row r="16" spans="1:7" x14ac:dyDescent="0.2">
      <c r="A16" s="125" t="s">
        <v>149</v>
      </c>
      <c r="B16" s="119"/>
      <c r="C16" s="119"/>
      <c r="E16" s="126">
        <f>E18/2</f>
        <v>534.6</v>
      </c>
      <c r="F16" s="119"/>
      <c r="G16" s="119"/>
    </row>
    <row r="17" spans="1:7" x14ac:dyDescent="0.2">
      <c r="A17" s="125"/>
      <c r="B17" s="119"/>
      <c r="C17" s="119"/>
      <c r="E17" s="119"/>
      <c r="F17" s="119"/>
      <c r="G17" s="119"/>
    </row>
    <row r="18" spans="1:7" x14ac:dyDescent="0.2">
      <c r="A18" s="125" t="s">
        <v>150</v>
      </c>
      <c r="B18" s="119"/>
      <c r="C18" s="119"/>
      <c r="E18" s="126">
        <f>D.02!C7</f>
        <v>1069.2</v>
      </c>
      <c r="F18" s="119"/>
      <c r="G18" s="119"/>
    </row>
    <row r="19" spans="1:7" ht="17" x14ac:dyDescent="0.2">
      <c r="A19" s="124"/>
      <c r="B19" s="124"/>
      <c r="C19" s="124"/>
      <c r="D19" s="124"/>
      <c r="E19" s="124"/>
      <c r="F19" s="124"/>
      <c r="G19" s="124"/>
    </row>
    <row r="20" spans="1:7" ht="17" x14ac:dyDescent="0.2">
      <c r="A20" s="125" t="s">
        <v>124</v>
      </c>
      <c r="B20" s="124"/>
      <c r="C20" s="124"/>
      <c r="D20" s="124"/>
      <c r="E20" s="127">
        <f>C8+C9</f>
        <v>2</v>
      </c>
      <c r="F20" s="124"/>
      <c r="G20" s="124"/>
    </row>
    <row r="21" spans="1:7" ht="17" x14ac:dyDescent="0.2">
      <c r="A21" s="125"/>
      <c r="B21" s="124"/>
      <c r="C21" s="124"/>
      <c r="D21" s="124"/>
      <c r="E21" s="55"/>
      <c r="F21" s="124"/>
      <c r="G21" s="124"/>
    </row>
    <row r="22" spans="1:7" ht="17" x14ac:dyDescent="0.2">
      <c r="A22" s="125" t="s">
        <v>125</v>
      </c>
      <c r="B22" s="124"/>
      <c r="C22" s="124"/>
      <c r="D22" s="124"/>
      <c r="E22" s="127">
        <f>G8</f>
        <v>0</v>
      </c>
      <c r="F22" s="124"/>
      <c r="G22" s="124"/>
    </row>
    <row r="23" spans="1:7" ht="17" x14ac:dyDescent="0.2">
      <c r="A23" s="125"/>
      <c r="B23" s="124"/>
      <c r="C23" s="124"/>
      <c r="D23" s="124"/>
      <c r="E23" s="55"/>
      <c r="F23" s="124"/>
      <c r="G23" s="124"/>
    </row>
    <row r="24" spans="1:7" ht="17" x14ac:dyDescent="0.2">
      <c r="A24" s="119"/>
      <c r="B24" s="128" t="s">
        <v>126</v>
      </c>
      <c r="C24" s="124"/>
      <c r="D24" s="124"/>
      <c r="E24" s="55"/>
      <c r="G24" s="129">
        <f>C8*E16+E18*C9</f>
        <v>1603.8000000000002</v>
      </c>
    </row>
    <row r="25" spans="1:7" ht="17" x14ac:dyDescent="0.2">
      <c r="A25" s="125"/>
      <c r="B25" s="124"/>
      <c r="C25" s="124"/>
      <c r="D25" s="124"/>
      <c r="E25" s="55"/>
      <c r="G25" s="124"/>
    </row>
    <row r="26" spans="1:7" ht="17" x14ac:dyDescent="0.2">
      <c r="A26" s="125"/>
      <c r="B26" s="128" t="s">
        <v>127</v>
      </c>
      <c r="C26" s="124"/>
      <c r="D26" s="124"/>
      <c r="E26" s="55"/>
      <c r="G26" s="129">
        <f>G8*E18</f>
        <v>0</v>
      </c>
    </row>
    <row r="27" spans="1:7" ht="17" x14ac:dyDescent="0.2">
      <c r="B27" s="124"/>
      <c r="C27" s="124"/>
      <c r="D27" s="124"/>
      <c r="E27" s="124"/>
      <c r="F27" s="124"/>
      <c r="G27" s="124"/>
    </row>
    <row r="28" spans="1:7" x14ac:dyDescent="0.2">
      <c r="A28" s="119"/>
      <c r="B28" s="119"/>
      <c r="C28" s="119"/>
      <c r="D28" s="119"/>
      <c r="E28" s="119"/>
      <c r="F28" s="119"/>
      <c r="G28" s="119"/>
    </row>
    <row r="29" spans="1:7" ht="17" x14ac:dyDescent="0.2">
      <c r="A29" s="181" t="s">
        <v>128</v>
      </c>
      <c r="B29" s="181"/>
      <c r="C29" s="181"/>
      <c r="D29" s="181"/>
      <c r="E29" s="181"/>
      <c r="F29" s="181"/>
      <c r="G29" s="181"/>
    </row>
    <row r="30" spans="1:7" ht="22" customHeight="1" x14ac:dyDescent="0.2">
      <c r="A30" s="182" t="s">
        <v>184</v>
      </c>
      <c r="B30" s="182"/>
      <c r="C30" s="182"/>
      <c r="D30" s="182"/>
      <c r="E30" s="182"/>
      <c r="F30" s="182"/>
      <c r="G30" s="182"/>
    </row>
    <row r="31" spans="1:7" ht="22" customHeight="1" x14ac:dyDescent="0.2">
      <c r="A31" s="182"/>
      <c r="B31" s="182"/>
      <c r="C31" s="182"/>
      <c r="D31" s="182"/>
      <c r="E31" s="182"/>
      <c r="F31" s="182"/>
      <c r="G31" s="182"/>
    </row>
    <row r="32" spans="1:7" x14ac:dyDescent="0.2">
      <c r="A32" s="119"/>
      <c r="B32" s="119"/>
      <c r="C32" s="119"/>
      <c r="D32" s="119"/>
      <c r="E32" s="119"/>
      <c r="F32" s="119"/>
      <c r="G32" s="119"/>
    </row>
    <row r="33" spans="1:7" x14ac:dyDescent="0.2">
      <c r="A33" s="125" t="s">
        <v>129</v>
      </c>
      <c r="B33" s="119"/>
      <c r="C33" s="119"/>
      <c r="D33" s="119"/>
      <c r="E33" s="127">
        <f>C8+C9+G8</f>
        <v>2</v>
      </c>
      <c r="F33" s="119"/>
      <c r="G33" s="119"/>
    </row>
    <row r="34" spans="1:7" x14ac:dyDescent="0.2">
      <c r="A34" s="119"/>
      <c r="B34" s="119"/>
      <c r="C34" s="119"/>
      <c r="D34" s="119"/>
      <c r="E34" s="130"/>
      <c r="F34" s="119"/>
      <c r="G34" s="119"/>
    </row>
    <row r="35" spans="1:7" x14ac:dyDescent="0.2">
      <c r="A35" s="125" t="s">
        <v>130</v>
      </c>
      <c r="B35" s="119"/>
      <c r="C35" s="119"/>
      <c r="D35" s="119"/>
      <c r="E35" s="131">
        <f>IF(E33&gt;7,($E$16*POWER(0.97,(6))),($E$16*POWER(0.97,($C$8+$C$9+$G$8-1))))</f>
        <v>518.56200000000001</v>
      </c>
      <c r="F35" s="119"/>
      <c r="G35" s="119"/>
    </row>
    <row r="36" spans="1:7" x14ac:dyDescent="0.2">
      <c r="A36" s="119"/>
      <c r="B36" s="119"/>
      <c r="C36" s="119"/>
      <c r="D36" s="119"/>
      <c r="E36" s="130"/>
      <c r="F36" s="119"/>
      <c r="G36" s="119"/>
    </row>
    <row r="37" spans="1:7" x14ac:dyDescent="0.2">
      <c r="A37" s="125" t="s">
        <v>131</v>
      </c>
      <c r="B37" s="119"/>
      <c r="C37" s="119"/>
      <c r="D37" s="119"/>
      <c r="E37" s="131">
        <f>IF(E33&gt;7,($E$18*POWER(0.97,(6))),($E$18*POWER(0.97,($C$8+$C$9+$G$8-1))))</f>
        <v>1037.124</v>
      </c>
      <c r="F37" s="119"/>
      <c r="G37" s="119"/>
    </row>
    <row r="38" spans="1:7" x14ac:dyDescent="0.2">
      <c r="A38" s="119"/>
      <c r="B38" s="119"/>
      <c r="C38" s="119"/>
      <c r="D38" s="119"/>
      <c r="E38" s="119"/>
      <c r="F38" s="119"/>
      <c r="G38" s="119"/>
    </row>
    <row r="39" spans="1:7" ht="17" x14ac:dyDescent="0.2">
      <c r="A39" s="119"/>
      <c r="B39" s="128" t="s">
        <v>132</v>
      </c>
      <c r="C39" s="124"/>
      <c r="D39" s="124"/>
      <c r="E39" s="55"/>
      <c r="G39" s="129">
        <f>G24-((E35*C8)+(E37*C9))</f>
        <v>48.114000000000033</v>
      </c>
    </row>
    <row r="40" spans="1:7" ht="17" x14ac:dyDescent="0.2">
      <c r="A40" s="125"/>
      <c r="B40" s="124"/>
      <c r="C40" s="124"/>
      <c r="D40" s="124"/>
      <c r="E40" s="55"/>
      <c r="G40" s="124"/>
    </row>
    <row r="41" spans="1:7" ht="17" x14ac:dyDescent="0.2">
      <c r="A41" s="125"/>
      <c r="B41" s="128" t="s">
        <v>165</v>
      </c>
      <c r="C41" s="124"/>
      <c r="D41" s="124"/>
      <c r="E41" s="55"/>
      <c r="G41" s="129">
        <f>G26-(E37*G8)</f>
        <v>0</v>
      </c>
    </row>
    <row r="42" spans="1:7" ht="17" x14ac:dyDescent="0.2">
      <c r="A42" s="125"/>
      <c r="B42" s="128"/>
      <c r="C42" s="124"/>
      <c r="D42" s="124"/>
      <c r="E42" s="55"/>
      <c r="G42" s="132"/>
    </row>
    <row r="43" spans="1:7" ht="17" x14ac:dyDescent="0.2">
      <c r="A43" s="125"/>
      <c r="B43" s="128" t="s">
        <v>133</v>
      </c>
      <c r="C43" s="124"/>
      <c r="D43" s="124"/>
      <c r="E43" s="55"/>
      <c r="G43" s="129">
        <f>G24-G39</f>
        <v>1555.6860000000001</v>
      </c>
    </row>
    <row r="44" spans="1:7" ht="17" x14ac:dyDescent="0.2">
      <c r="A44" s="125"/>
      <c r="B44" s="124"/>
      <c r="C44" s="124"/>
      <c r="D44" s="124"/>
      <c r="E44" s="55"/>
      <c r="G44" s="132"/>
    </row>
    <row r="45" spans="1:7" ht="17" x14ac:dyDescent="0.2">
      <c r="A45" s="125"/>
      <c r="B45" s="128" t="s">
        <v>166</v>
      </c>
      <c r="C45" s="124"/>
      <c r="D45" s="124"/>
      <c r="E45" s="55"/>
      <c r="G45" s="129">
        <f>G26-G41</f>
        <v>0</v>
      </c>
    </row>
    <row r="46" spans="1:7" ht="17" x14ac:dyDescent="0.2">
      <c r="A46" s="125"/>
      <c r="B46" s="128"/>
      <c r="C46" s="124"/>
      <c r="D46" s="124"/>
      <c r="E46" s="55"/>
      <c r="G46" s="132"/>
    </row>
    <row r="47" spans="1:7" x14ac:dyDescent="0.2">
      <c r="A47" s="119"/>
      <c r="B47" s="119"/>
      <c r="C47" s="119"/>
      <c r="D47" s="119"/>
      <c r="E47" s="119"/>
      <c r="F47" s="119"/>
      <c r="G47" s="119"/>
    </row>
    <row r="48" spans="1:7" ht="17" x14ac:dyDescent="0.2">
      <c r="A48" s="181" t="s">
        <v>134</v>
      </c>
      <c r="B48" s="181"/>
      <c r="C48" s="181"/>
      <c r="D48" s="181"/>
      <c r="E48" s="181"/>
      <c r="F48" s="181"/>
      <c r="G48" s="181"/>
    </row>
    <row r="49" spans="1:7" ht="45" customHeight="1" x14ac:dyDescent="0.2">
      <c r="A49" s="182" t="s">
        <v>181</v>
      </c>
      <c r="B49" s="182"/>
      <c r="C49" s="182"/>
      <c r="D49" s="182"/>
      <c r="E49" s="182"/>
      <c r="F49" s="182"/>
      <c r="G49" s="182"/>
    </row>
    <row r="50" spans="1:7" ht="45" customHeight="1" x14ac:dyDescent="0.2">
      <c r="A50" s="182"/>
      <c r="B50" s="182"/>
      <c r="C50" s="182"/>
      <c r="D50" s="182"/>
      <c r="E50" s="182"/>
      <c r="F50" s="182"/>
      <c r="G50" s="182"/>
    </row>
    <row r="51" spans="1:7" ht="17" x14ac:dyDescent="0.2">
      <c r="A51" s="118"/>
      <c r="B51" s="119"/>
      <c r="C51" s="119"/>
      <c r="E51" s="119"/>
      <c r="F51" s="119"/>
      <c r="G51" s="119"/>
    </row>
    <row r="52" spans="1:7" x14ac:dyDescent="0.2">
      <c r="A52" s="125" t="s">
        <v>135</v>
      </c>
      <c r="B52" s="119"/>
      <c r="C52" s="119"/>
      <c r="E52" s="120" t="s">
        <v>176</v>
      </c>
      <c r="F52" s="119"/>
      <c r="G52" s="119"/>
    </row>
    <row r="53" spans="1:7" x14ac:dyDescent="0.2">
      <c r="A53" s="119"/>
      <c r="B53" s="119"/>
      <c r="C53" s="119"/>
      <c r="E53" s="119"/>
      <c r="F53" s="119"/>
      <c r="G53" s="119"/>
    </row>
    <row r="54" spans="1:7" x14ac:dyDescent="0.2">
      <c r="A54" s="125" t="s">
        <v>182</v>
      </c>
      <c r="B54" s="119"/>
      <c r="C54" s="119"/>
      <c r="E54" s="133">
        <v>0.2</v>
      </c>
      <c r="F54" s="119"/>
      <c r="G54" s="119"/>
    </row>
    <row r="55" spans="1:7" x14ac:dyDescent="0.2">
      <c r="A55" s="125"/>
      <c r="B55" s="119"/>
      <c r="C55" s="119"/>
      <c r="E55" s="134"/>
      <c r="F55" s="119"/>
      <c r="G55" s="119"/>
    </row>
    <row r="56" spans="1:7" x14ac:dyDescent="0.2">
      <c r="A56" s="125" t="s">
        <v>183</v>
      </c>
      <c r="B56" s="119"/>
      <c r="C56" s="119"/>
      <c r="E56" s="135">
        <f>1-E54</f>
        <v>0.8</v>
      </c>
      <c r="F56" s="119"/>
      <c r="G56" s="119"/>
    </row>
    <row r="57" spans="1:7" x14ac:dyDescent="0.2">
      <c r="A57" s="125"/>
      <c r="B57" s="119"/>
      <c r="C57" s="119"/>
      <c r="E57" s="134"/>
      <c r="F57" s="119"/>
      <c r="G57" s="119"/>
    </row>
    <row r="58" spans="1:7" ht="17" x14ac:dyDescent="0.2">
      <c r="A58" s="119"/>
      <c r="B58" s="128" t="s">
        <v>164</v>
      </c>
      <c r="C58" s="124"/>
      <c r="D58" s="124"/>
      <c r="E58" s="55"/>
      <c r="G58" s="129">
        <f>G43*E56</f>
        <v>1244.5488000000003</v>
      </c>
    </row>
    <row r="59" spans="1:7" ht="17" x14ac:dyDescent="0.2">
      <c r="A59" s="125"/>
      <c r="B59" s="124"/>
      <c r="C59" s="124"/>
      <c r="D59" s="124"/>
      <c r="E59" s="55"/>
      <c r="G59" s="124"/>
    </row>
    <row r="60" spans="1:7" ht="17" x14ac:dyDescent="0.2">
      <c r="A60" s="125"/>
      <c r="B60" s="128" t="s">
        <v>163</v>
      </c>
      <c r="C60" s="124"/>
      <c r="D60" s="124"/>
      <c r="E60" s="55"/>
      <c r="G60" s="129">
        <f>G45*E56</f>
        <v>0</v>
      </c>
    </row>
    <row r="61" spans="1:7" ht="17" x14ac:dyDescent="0.2">
      <c r="A61" s="125"/>
      <c r="B61" s="128"/>
      <c r="C61" s="124"/>
      <c r="D61" s="124"/>
      <c r="E61" s="55"/>
      <c r="G61" s="132"/>
    </row>
    <row r="62" spans="1:7" ht="17" x14ac:dyDescent="0.2">
      <c r="A62" s="125"/>
      <c r="B62" s="128" t="s">
        <v>136</v>
      </c>
      <c r="C62" s="124"/>
      <c r="D62" s="124"/>
      <c r="E62" s="55"/>
      <c r="G62" s="129">
        <f>G43-G58</f>
        <v>311.13719999999989</v>
      </c>
    </row>
    <row r="63" spans="1:7" ht="17" x14ac:dyDescent="0.2">
      <c r="A63" s="125"/>
      <c r="B63" s="124"/>
      <c r="C63" s="124"/>
      <c r="D63" s="124"/>
      <c r="E63" s="55"/>
      <c r="G63" s="132"/>
    </row>
    <row r="64" spans="1:7" ht="17" x14ac:dyDescent="0.2">
      <c r="A64" s="125"/>
      <c r="B64" s="128" t="s">
        <v>162</v>
      </c>
      <c r="C64" s="124"/>
      <c r="D64" s="124"/>
      <c r="E64" s="55"/>
      <c r="G64" s="129">
        <f>G45-G60</f>
        <v>0</v>
      </c>
    </row>
    <row r="65" spans="1:7" ht="17" x14ac:dyDescent="0.2">
      <c r="A65" s="125"/>
      <c r="B65" s="128"/>
      <c r="C65" s="124"/>
      <c r="D65" s="124"/>
      <c r="E65" s="55"/>
      <c r="G65" s="132"/>
    </row>
    <row r="66" spans="1:7" x14ac:dyDescent="0.2">
      <c r="A66" s="119"/>
      <c r="B66" s="119"/>
      <c r="C66" s="119"/>
      <c r="D66" s="130"/>
      <c r="E66" s="119"/>
      <c r="F66" s="119"/>
      <c r="G66" s="119"/>
    </row>
    <row r="67" spans="1:7" ht="17" x14ac:dyDescent="0.2">
      <c r="A67" s="181" t="s">
        <v>137</v>
      </c>
      <c r="B67" s="181"/>
      <c r="C67" s="181"/>
      <c r="D67" s="181"/>
      <c r="E67" s="181"/>
      <c r="F67" s="181"/>
      <c r="G67" s="181"/>
    </row>
    <row r="68" spans="1:7" ht="40" customHeight="1" x14ac:dyDescent="0.2">
      <c r="A68" s="182" t="s">
        <v>233</v>
      </c>
      <c r="B68" s="182"/>
      <c r="C68" s="182"/>
      <c r="D68" s="182"/>
      <c r="E68" s="182"/>
      <c r="F68" s="182"/>
      <c r="G68" s="182"/>
    </row>
    <row r="69" spans="1:7" ht="40" customHeight="1" x14ac:dyDescent="0.2">
      <c r="A69" s="182"/>
      <c r="B69" s="182"/>
      <c r="C69" s="182"/>
      <c r="D69" s="182"/>
      <c r="E69" s="182"/>
      <c r="F69" s="182"/>
      <c r="G69" s="182"/>
    </row>
    <row r="70" spans="1:7" x14ac:dyDescent="0.2">
      <c r="A70" s="119"/>
      <c r="B70" s="119"/>
      <c r="C70" s="119"/>
      <c r="D70" s="119"/>
      <c r="E70" s="119"/>
      <c r="F70" s="119"/>
      <c r="G70" s="119"/>
    </row>
    <row r="71" spans="1:7" x14ac:dyDescent="0.2">
      <c r="A71" s="136" t="s">
        <v>138</v>
      </c>
      <c r="B71" s="119"/>
      <c r="C71" s="119"/>
      <c r="D71" s="119"/>
      <c r="E71" s="133">
        <v>0.2</v>
      </c>
      <c r="F71" s="119"/>
      <c r="G71" s="119"/>
    </row>
    <row r="72" spans="1:7" x14ac:dyDescent="0.2">
      <c r="A72" s="119"/>
      <c r="B72" s="119"/>
      <c r="C72" s="119"/>
      <c r="D72" s="119"/>
      <c r="E72" s="119"/>
      <c r="F72" s="119"/>
      <c r="G72" s="119"/>
    </row>
    <row r="73" spans="1:7" x14ac:dyDescent="0.2">
      <c r="A73" s="137" t="s">
        <v>139</v>
      </c>
      <c r="B73" s="119"/>
      <c r="C73" s="119"/>
      <c r="D73" s="119"/>
      <c r="E73" s="135">
        <f>IF(((1-E54)+E71)&gt;0.9,((1-E54)+E71)-0.9,0)</f>
        <v>9.9999999999999978E-2</v>
      </c>
      <c r="F73" s="119"/>
      <c r="G73" s="119"/>
    </row>
    <row r="74" spans="1:7" x14ac:dyDescent="0.2">
      <c r="A74" s="119"/>
      <c r="B74" s="119"/>
      <c r="C74" s="119"/>
      <c r="D74" s="119"/>
      <c r="E74" s="119"/>
      <c r="F74" s="119"/>
      <c r="G74" s="119"/>
    </row>
    <row r="75" spans="1:7" x14ac:dyDescent="0.2">
      <c r="A75" s="125" t="s">
        <v>140</v>
      </c>
      <c r="B75" s="119"/>
      <c r="C75" s="119"/>
      <c r="D75" s="119"/>
      <c r="E75" s="135">
        <f>E71-E73</f>
        <v>0.10000000000000003</v>
      </c>
      <c r="F75" s="119"/>
      <c r="G75" s="119"/>
    </row>
    <row r="76" spans="1:7" x14ac:dyDescent="0.2">
      <c r="A76" s="125"/>
      <c r="B76" s="119"/>
      <c r="C76" s="119"/>
      <c r="D76" s="119"/>
      <c r="E76" s="138"/>
      <c r="F76" s="119"/>
      <c r="G76" s="119"/>
    </row>
    <row r="77" spans="1:7" ht="17" x14ac:dyDescent="0.2">
      <c r="A77" s="119"/>
      <c r="B77" s="128" t="s">
        <v>167</v>
      </c>
      <c r="C77" s="124"/>
      <c r="D77" s="124"/>
      <c r="E77" s="55"/>
      <c r="G77" s="129">
        <f>G43*E75</f>
        <v>155.56860000000006</v>
      </c>
    </row>
    <row r="78" spans="1:7" ht="17" x14ac:dyDescent="0.2">
      <c r="A78" s="125"/>
      <c r="B78" s="124"/>
      <c r="C78" s="124"/>
      <c r="D78" s="124"/>
      <c r="E78" s="55"/>
      <c r="G78" s="124"/>
    </row>
    <row r="79" spans="1:7" ht="17" x14ac:dyDescent="0.2">
      <c r="A79" s="125"/>
      <c r="B79" s="128" t="s">
        <v>168</v>
      </c>
      <c r="C79" s="124"/>
      <c r="D79" s="124"/>
      <c r="E79" s="55"/>
      <c r="G79" s="129">
        <f>G45*E75</f>
        <v>0</v>
      </c>
    </row>
    <row r="80" spans="1:7" ht="17" x14ac:dyDescent="0.2">
      <c r="A80" s="125"/>
      <c r="B80" s="128"/>
      <c r="C80" s="124"/>
      <c r="D80" s="124"/>
      <c r="E80" s="55"/>
      <c r="G80" s="132"/>
    </row>
    <row r="81" spans="1:7" ht="17" x14ac:dyDescent="0.2">
      <c r="A81" s="125"/>
      <c r="B81" s="128" t="s">
        <v>136</v>
      </c>
      <c r="C81" s="124"/>
      <c r="D81" s="124"/>
      <c r="E81" s="55"/>
      <c r="G81" s="129">
        <f>G62-G77</f>
        <v>155.56859999999983</v>
      </c>
    </row>
    <row r="82" spans="1:7" ht="17" x14ac:dyDescent="0.2">
      <c r="A82" s="125"/>
      <c r="B82" s="124"/>
      <c r="C82" s="124"/>
      <c r="D82" s="124"/>
      <c r="E82" s="55"/>
      <c r="G82" s="132"/>
    </row>
    <row r="83" spans="1:7" ht="17" x14ac:dyDescent="0.2">
      <c r="A83" s="125"/>
      <c r="B83" s="128" t="s">
        <v>162</v>
      </c>
      <c r="C83" s="124"/>
      <c r="D83" s="124"/>
      <c r="E83" s="55"/>
      <c r="G83" s="129">
        <f>G64-G79</f>
        <v>0</v>
      </c>
    </row>
    <row r="84" spans="1:7" x14ac:dyDescent="0.2">
      <c r="A84" s="125"/>
      <c r="B84" s="119"/>
      <c r="C84" s="119"/>
      <c r="D84" s="119"/>
      <c r="E84" s="138"/>
      <c r="F84" s="119"/>
      <c r="G84" s="119"/>
    </row>
    <row r="85" spans="1:7" x14ac:dyDescent="0.2">
      <c r="A85" s="125"/>
      <c r="B85" s="119"/>
      <c r="C85" s="119"/>
      <c r="D85" s="119"/>
      <c r="E85" s="138"/>
      <c r="F85" s="119"/>
      <c r="G85" s="119"/>
    </row>
    <row r="86" spans="1:7" ht="17" x14ac:dyDescent="0.2">
      <c r="A86" s="181" t="s">
        <v>141</v>
      </c>
      <c r="B86" s="181"/>
      <c r="C86" s="181"/>
      <c r="D86" s="181"/>
      <c r="E86" s="181"/>
      <c r="F86" s="181"/>
      <c r="G86" s="181"/>
    </row>
    <row r="87" spans="1:7" ht="60" customHeight="1" x14ac:dyDescent="0.2">
      <c r="A87" s="182" t="s">
        <v>234</v>
      </c>
      <c r="B87" s="182"/>
      <c r="C87" s="182"/>
      <c r="D87" s="182"/>
      <c r="E87" s="182"/>
      <c r="F87" s="182"/>
      <c r="G87" s="182"/>
    </row>
    <row r="88" spans="1:7" ht="60" customHeight="1" x14ac:dyDescent="0.2">
      <c r="A88" s="182"/>
      <c r="B88" s="182"/>
      <c r="C88" s="182"/>
      <c r="D88" s="182"/>
      <c r="E88" s="182"/>
      <c r="F88" s="182"/>
      <c r="G88" s="182"/>
    </row>
    <row r="89" spans="1:7" x14ac:dyDescent="0.2">
      <c r="A89" s="119"/>
      <c r="B89" s="119"/>
      <c r="C89" s="119"/>
      <c r="D89" s="119"/>
      <c r="E89" s="119"/>
      <c r="F89" s="119"/>
      <c r="G89" s="119"/>
    </row>
    <row r="90" spans="1:7" x14ac:dyDescent="0.2">
      <c r="A90" s="125" t="s">
        <v>142</v>
      </c>
      <c r="B90" s="119"/>
      <c r="C90" s="119"/>
      <c r="D90" s="119"/>
      <c r="E90" s="120">
        <v>2</v>
      </c>
      <c r="F90" s="119"/>
      <c r="G90" s="119"/>
    </row>
    <row r="91" spans="1:7" x14ac:dyDescent="0.2">
      <c r="A91" s="125"/>
      <c r="B91" s="119"/>
      <c r="C91" s="119"/>
      <c r="D91" s="119"/>
      <c r="E91" s="130"/>
      <c r="F91" s="119"/>
      <c r="G91" s="119"/>
    </row>
    <row r="92" spans="1:7" x14ac:dyDescent="0.2">
      <c r="A92" s="125" t="s">
        <v>143</v>
      </c>
      <c r="B92" s="119"/>
      <c r="C92" s="119"/>
      <c r="D92" s="119"/>
      <c r="E92" s="127">
        <f>C8+C9+G8</f>
        <v>2</v>
      </c>
      <c r="F92" s="119"/>
      <c r="G92" s="119"/>
    </row>
    <row r="93" spans="1:7" x14ac:dyDescent="0.2">
      <c r="A93" s="119"/>
      <c r="B93" s="119"/>
      <c r="C93" s="119"/>
      <c r="E93" s="119"/>
      <c r="F93" s="119"/>
      <c r="G93" s="119"/>
    </row>
    <row r="94" spans="1:7" x14ac:dyDescent="0.2">
      <c r="A94" s="125" t="s">
        <v>185</v>
      </c>
      <c r="C94" s="119"/>
      <c r="D94" s="119"/>
      <c r="E94" s="139">
        <f>IF(E90&gt;E92,0,(E90/E92)*0.2)</f>
        <v>0.2</v>
      </c>
      <c r="F94" s="119"/>
      <c r="G94" s="119"/>
    </row>
    <row r="95" spans="1:7" x14ac:dyDescent="0.2">
      <c r="A95" s="119"/>
      <c r="B95" s="119"/>
      <c r="C95" s="119"/>
      <c r="D95" s="119"/>
      <c r="E95" s="119"/>
      <c r="F95" s="119"/>
      <c r="G95" s="119"/>
    </row>
    <row r="96" spans="1:7" x14ac:dyDescent="0.2">
      <c r="A96" s="137" t="s">
        <v>139</v>
      </c>
      <c r="B96" s="119"/>
      <c r="C96" s="119"/>
      <c r="D96" s="119"/>
      <c r="E96" s="139">
        <f>IF(((1-E54)+E75+E94)&lt;=0.9,0,((1-E54)+E75+E94)-0.9)</f>
        <v>0.20000000000000007</v>
      </c>
      <c r="F96" s="119"/>
      <c r="G96" s="119"/>
    </row>
    <row r="97" spans="1:7" x14ac:dyDescent="0.2">
      <c r="A97" s="119"/>
      <c r="B97" s="119"/>
      <c r="C97" s="119"/>
      <c r="D97" s="119"/>
      <c r="E97" s="119"/>
      <c r="F97" s="119"/>
      <c r="G97" s="119"/>
    </row>
    <row r="98" spans="1:7" x14ac:dyDescent="0.2">
      <c r="A98" s="125" t="s">
        <v>144</v>
      </c>
      <c r="B98" s="119"/>
      <c r="C98" s="119"/>
      <c r="D98" s="119"/>
      <c r="E98" s="140">
        <f>E94-E96</f>
        <v>0</v>
      </c>
      <c r="F98" s="119"/>
      <c r="G98" s="119"/>
    </row>
    <row r="99" spans="1:7" x14ac:dyDescent="0.2">
      <c r="A99" s="119"/>
      <c r="B99" s="119"/>
      <c r="C99" s="119"/>
      <c r="D99" s="119"/>
      <c r="E99" s="119"/>
      <c r="F99" s="119"/>
      <c r="G99" s="119"/>
    </row>
    <row r="100" spans="1:7" ht="17" x14ac:dyDescent="0.2">
      <c r="A100" s="119"/>
      <c r="B100" s="128" t="s">
        <v>169</v>
      </c>
      <c r="C100" s="124"/>
      <c r="D100" s="124"/>
      <c r="E100" s="55"/>
      <c r="G100" s="129">
        <f>G43*E98</f>
        <v>0</v>
      </c>
    </row>
    <row r="101" spans="1:7" ht="17" x14ac:dyDescent="0.2">
      <c r="A101" s="125"/>
      <c r="B101" s="124"/>
      <c r="C101" s="124"/>
      <c r="D101" s="124"/>
      <c r="E101" s="55"/>
      <c r="G101" s="124"/>
    </row>
    <row r="102" spans="1:7" ht="17" x14ac:dyDescent="0.2">
      <c r="A102" s="125"/>
      <c r="B102" s="128" t="s">
        <v>170</v>
      </c>
      <c r="C102" s="124"/>
      <c r="D102" s="124"/>
      <c r="E102" s="55"/>
      <c r="G102" s="129">
        <f>G45*E98</f>
        <v>0</v>
      </c>
    </row>
    <row r="103" spans="1:7" ht="17" x14ac:dyDescent="0.2">
      <c r="A103" s="125"/>
      <c r="B103" s="128"/>
      <c r="C103" s="124"/>
      <c r="D103" s="124"/>
      <c r="E103" s="55"/>
      <c r="G103" s="132"/>
    </row>
    <row r="104" spans="1:7" ht="17" x14ac:dyDescent="0.2">
      <c r="A104" s="125"/>
      <c r="B104" s="128" t="s">
        <v>136</v>
      </c>
      <c r="C104" s="124"/>
      <c r="D104" s="124"/>
      <c r="E104" s="55"/>
      <c r="G104" s="129">
        <f>G81-G100</f>
        <v>155.56859999999983</v>
      </c>
    </row>
    <row r="105" spans="1:7" ht="17" x14ac:dyDescent="0.2">
      <c r="A105" s="125"/>
      <c r="B105" s="124"/>
      <c r="C105" s="124"/>
      <c r="D105" s="124"/>
      <c r="E105" s="55"/>
      <c r="G105" s="132"/>
    </row>
    <row r="106" spans="1:7" ht="17" x14ac:dyDescent="0.2">
      <c r="A106" s="125"/>
      <c r="B106" s="128" t="s">
        <v>162</v>
      </c>
      <c r="C106" s="124"/>
      <c r="D106" s="124"/>
      <c r="E106" s="55"/>
      <c r="G106" s="129">
        <f>G83-G102</f>
        <v>0</v>
      </c>
    </row>
    <row r="107" spans="1:7" x14ac:dyDescent="0.2">
      <c r="A107" s="119"/>
      <c r="B107" s="119"/>
      <c r="C107" s="119"/>
      <c r="D107" s="119"/>
      <c r="E107" s="119"/>
      <c r="F107" s="119"/>
      <c r="G107" s="119"/>
    </row>
    <row r="108" spans="1:7" x14ac:dyDescent="0.2">
      <c r="A108" s="119"/>
      <c r="B108" s="119"/>
      <c r="C108" s="119"/>
      <c r="D108" s="119"/>
      <c r="E108" s="119"/>
      <c r="F108" s="119"/>
      <c r="G108" s="119"/>
    </row>
    <row r="109" spans="1:7" ht="17" x14ac:dyDescent="0.2">
      <c r="A109" s="181" t="s">
        <v>156</v>
      </c>
      <c r="B109" s="181"/>
      <c r="C109" s="181"/>
      <c r="D109" s="181"/>
      <c r="E109" s="181"/>
      <c r="F109" s="181"/>
      <c r="G109" s="181"/>
    </row>
    <row r="110" spans="1:7" ht="28" customHeight="1" x14ac:dyDescent="0.2">
      <c r="A110" s="182" t="s">
        <v>161</v>
      </c>
      <c r="B110" s="182"/>
      <c r="C110" s="182"/>
      <c r="D110" s="182"/>
      <c r="E110" s="182"/>
      <c r="F110" s="182"/>
      <c r="G110" s="182"/>
    </row>
    <row r="111" spans="1:7" ht="28" customHeight="1" x14ac:dyDescent="0.2">
      <c r="A111" s="182"/>
      <c r="B111" s="182"/>
      <c r="C111" s="182"/>
      <c r="D111" s="182"/>
      <c r="E111" s="182"/>
      <c r="F111" s="182"/>
      <c r="G111" s="182"/>
    </row>
    <row r="112" spans="1:7" ht="17" customHeight="1" thickBot="1" x14ac:dyDescent="0.25">
      <c r="A112" s="123"/>
      <c r="B112" s="123"/>
      <c r="C112" s="123"/>
      <c r="D112" s="123"/>
      <c r="E112" s="123"/>
      <c r="F112" s="123"/>
      <c r="G112" s="123"/>
    </row>
    <row r="113" spans="1:7" ht="17" customHeight="1" thickBot="1" x14ac:dyDescent="0.25">
      <c r="A113" s="183" t="s">
        <v>153</v>
      </c>
      <c r="B113" s="184"/>
      <c r="D113" s="119" t="s">
        <v>157</v>
      </c>
      <c r="E113" s="123"/>
      <c r="F113" s="123"/>
      <c r="G113" s="142">
        <f>((($B$114-($C$8+$C$9+$G$8-1)*11)*$C$8)/2) + ((($B$114-($C$8+$C$9+$G$8-1)*11)*$C$9))</f>
        <v>181.5</v>
      </c>
    </row>
    <row r="114" spans="1:7" ht="17" customHeight="1" x14ac:dyDescent="0.2">
      <c r="A114" s="143" t="s">
        <v>106</v>
      </c>
      <c r="B114" s="144">
        <v>132</v>
      </c>
      <c r="D114" s="123"/>
      <c r="E114" s="123"/>
      <c r="F114" s="123"/>
      <c r="G114" s="123"/>
    </row>
    <row r="115" spans="1:7" ht="17" customHeight="1" x14ac:dyDescent="0.2">
      <c r="A115" s="145" t="s">
        <v>107</v>
      </c>
      <c r="B115" s="146">
        <v>121.00000000000001</v>
      </c>
      <c r="D115" s="119" t="s">
        <v>158</v>
      </c>
      <c r="E115" s="123"/>
      <c r="F115" s="123"/>
      <c r="G115" s="142">
        <f>((($B$114-($C$8+$C$9+$G$8-1)*11)*$G$8))</f>
        <v>0</v>
      </c>
    </row>
    <row r="116" spans="1:7" ht="17" customHeight="1" x14ac:dyDescent="0.2">
      <c r="A116" s="145" t="s">
        <v>108</v>
      </c>
      <c r="B116" s="146">
        <v>110.00000000000001</v>
      </c>
      <c r="D116" s="123"/>
      <c r="E116" s="123"/>
      <c r="F116" s="123"/>
      <c r="G116" s="123"/>
    </row>
    <row r="117" spans="1:7" ht="17" customHeight="1" x14ac:dyDescent="0.2">
      <c r="A117" s="145" t="s">
        <v>109</v>
      </c>
      <c r="B117" s="146">
        <v>99.000000000000014</v>
      </c>
      <c r="D117" s="125" t="s">
        <v>159</v>
      </c>
      <c r="E117" s="123"/>
      <c r="F117" s="123"/>
      <c r="G117" s="147">
        <f>IF(G104&lt;G113,G113-G104,0)</f>
        <v>25.931400000000167</v>
      </c>
    </row>
    <row r="118" spans="1:7" ht="17" customHeight="1" x14ac:dyDescent="0.2">
      <c r="A118" s="145" t="s">
        <v>110</v>
      </c>
      <c r="B118" s="146">
        <v>88</v>
      </c>
      <c r="D118" s="148"/>
      <c r="E118" s="123"/>
      <c r="F118" s="123"/>
      <c r="G118" s="123"/>
    </row>
    <row r="119" spans="1:7" x14ac:dyDescent="0.2">
      <c r="A119" s="149" t="s">
        <v>111</v>
      </c>
      <c r="B119" s="146">
        <v>77</v>
      </c>
      <c r="D119" s="125" t="s">
        <v>160</v>
      </c>
      <c r="E119" s="119"/>
      <c r="F119" s="119"/>
      <c r="G119" s="147">
        <f>IF(G106&lt;G115,G115-G106,0)</f>
        <v>0</v>
      </c>
    </row>
    <row r="120" spans="1:7" ht="16" thickBot="1" x14ac:dyDescent="0.25">
      <c r="A120" s="150" t="s">
        <v>112</v>
      </c>
      <c r="B120" s="151">
        <v>66</v>
      </c>
      <c r="D120" s="119"/>
      <c r="E120" s="119"/>
      <c r="F120" s="119"/>
      <c r="G120" s="119"/>
    </row>
    <row r="121" spans="1:7" x14ac:dyDescent="0.2">
      <c r="A121" s="119"/>
      <c r="B121" s="119"/>
      <c r="C121" s="119"/>
      <c r="D121" s="119"/>
      <c r="E121" s="119"/>
      <c r="F121" s="119"/>
      <c r="G121" s="119"/>
    </row>
    <row r="122" spans="1:7" x14ac:dyDescent="0.2">
      <c r="A122" s="119"/>
      <c r="B122" s="119"/>
      <c r="C122" s="119"/>
      <c r="D122" s="119"/>
      <c r="E122" s="119"/>
      <c r="F122" s="119"/>
      <c r="G122" s="119"/>
    </row>
    <row r="123" spans="1:7" ht="17" x14ac:dyDescent="0.2">
      <c r="A123" s="181" t="s">
        <v>171</v>
      </c>
      <c r="B123" s="181"/>
      <c r="C123" s="181"/>
      <c r="D123" s="181"/>
      <c r="E123" s="181"/>
      <c r="F123" s="181"/>
      <c r="G123" s="181"/>
    </row>
    <row r="124" spans="1:7" x14ac:dyDescent="0.2">
      <c r="A124" s="119"/>
      <c r="B124" s="119"/>
      <c r="C124" s="119"/>
      <c r="D124" s="119"/>
      <c r="E124" s="119"/>
      <c r="F124" s="119"/>
      <c r="G124" s="119"/>
    </row>
    <row r="125" spans="1:7" ht="17" x14ac:dyDescent="0.2">
      <c r="A125" s="125" t="s">
        <v>172</v>
      </c>
      <c r="B125" s="128"/>
      <c r="C125" s="124"/>
      <c r="D125" s="124"/>
      <c r="E125" s="55"/>
      <c r="G125" s="129">
        <f>G104+G117</f>
        <v>181.5</v>
      </c>
    </row>
    <row r="126" spans="1:7" ht="17" x14ac:dyDescent="0.2">
      <c r="A126" s="125"/>
      <c r="B126" s="124"/>
      <c r="C126" s="124"/>
      <c r="D126" s="124"/>
      <c r="E126" s="55"/>
      <c r="G126" s="132"/>
    </row>
    <row r="127" spans="1:7" ht="17" x14ac:dyDescent="0.2">
      <c r="A127" s="125" t="s">
        <v>173</v>
      </c>
      <c r="B127" s="128"/>
      <c r="C127" s="124"/>
      <c r="D127" s="124"/>
      <c r="E127" s="55"/>
      <c r="G127" s="129">
        <f>G106+G119</f>
        <v>0</v>
      </c>
    </row>
  </sheetData>
  <sheetProtection sheet="1" objects="1" scenarios="1"/>
  <mergeCells count="17">
    <mergeCell ref="A29:G29"/>
    <mergeCell ref="A109:G109"/>
    <mergeCell ref="A110:G111"/>
    <mergeCell ref="A113:B113"/>
    <mergeCell ref="A3:G3"/>
    <mergeCell ref="B5:C5"/>
    <mergeCell ref="E5:F5"/>
    <mergeCell ref="A12:G12"/>
    <mergeCell ref="A13:G14"/>
    <mergeCell ref="A87:G88"/>
    <mergeCell ref="A123:G123"/>
    <mergeCell ref="A30:G31"/>
    <mergeCell ref="A48:G48"/>
    <mergeCell ref="A49:G50"/>
    <mergeCell ref="A67:G67"/>
    <mergeCell ref="A68:G69"/>
    <mergeCell ref="A86:G86"/>
  </mergeCells>
  <conditionalFormatting sqref="E90">
    <cfRule type="expression" dxfId="0" priority="1">
      <formula>$E$90&gt;$E$92</formula>
    </cfRule>
  </conditionalFormatting>
  <pageMargins left="0.7" right="0.7" top="1.25" bottom="0.75" header="0.3" footer="0.3"/>
  <pageSetup scale="90" orientation="portrait" horizontalDpi="0" verticalDpi="0"/>
  <headerFooter>
    <oddHeader>&amp;CLE: &amp;UScholarship Office&amp;U
Model: &amp;UScholarships&amp;U
PS: &amp;UScholarship Director&amp;U PKT: &amp;UIncome Based Scholarship Application&amp;U
Sample Tuition Calculator&amp;RPacket Ref #: &amp;KFF0000D&amp;"Calibri (Body),Regular".01&amp;"-,Regular"&amp;K01+000
Page &amp;P of &amp;N</oddHeader>
  </headerFooter>
  <rowBreaks count="2" manualBreakCount="2">
    <brk id="47" max="16383" man="1"/>
    <brk id="8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9392D-6AD3-554F-BD6B-9504520CE86F}">
  <sheetPr>
    <pageSetUpPr fitToPage="1"/>
  </sheetPr>
  <dimension ref="B1:Q25"/>
  <sheetViews>
    <sheetView view="pageLayout" topLeftCell="A2" zoomScale="125" zoomScaleNormal="116" zoomScalePageLayoutView="125" workbookViewId="0">
      <selection activeCell="C11" sqref="C11"/>
    </sheetView>
  </sheetViews>
  <sheetFormatPr baseColWidth="10" defaultColWidth="8.83203125" defaultRowHeight="15" x14ac:dyDescent="0.2"/>
  <cols>
    <col min="2" max="2" width="26.1640625" customWidth="1"/>
    <col min="3" max="4" width="19" customWidth="1"/>
    <col min="5" max="5" width="12.6640625" customWidth="1"/>
    <col min="6" max="6" width="11.83203125" customWidth="1"/>
    <col min="7" max="7" width="11" customWidth="1"/>
    <col min="8" max="8" width="10.5" bestFit="1" customWidth="1"/>
    <col min="9" max="12" width="11.1640625" customWidth="1"/>
    <col min="13" max="13" width="10.83203125" customWidth="1"/>
    <col min="14" max="14" width="13.33203125" customWidth="1"/>
    <col min="15" max="15" width="15.6640625" customWidth="1"/>
    <col min="17" max="17" width="11.33203125" customWidth="1"/>
  </cols>
  <sheetData>
    <row r="1" spans="2:17" ht="16" thickBot="1" x14ac:dyDescent="0.25">
      <c r="B1" s="180"/>
      <c r="C1" s="180"/>
      <c r="D1" s="180"/>
      <c r="E1" s="180"/>
      <c r="F1" s="180"/>
      <c r="G1" s="180"/>
      <c r="H1" s="180"/>
      <c r="I1" s="180"/>
      <c r="J1" s="180"/>
      <c r="K1" s="180"/>
      <c r="L1" s="180"/>
      <c r="M1" s="180"/>
      <c r="N1" s="180"/>
      <c r="O1" s="180"/>
    </row>
    <row r="2" spans="2:17" ht="16" thickBot="1" x14ac:dyDescent="0.25">
      <c r="B2" s="89"/>
      <c r="C2" s="189" t="s">
        <v>90</v>
      </c>
      <c r="D2" s="190"/>
      <c r="E2" s="190"/>
      <c r="F2" s="190"/>
      <c r="G2" s="190"/>
      <c r="H2" s="190"/>
      <c r="I2" s="190"/>
      <c r="J2" s="190"/>
      <c r="K2" s="190"/>
      <c r="L2" s="190"/>
      <c r="M2" s="190"/>
      <c r="N2" s="190"/>
      <c r="O2" s="190"/>
      <c r="P2" s="190"/>
      <c r="Q2" s="191"/>
    </row>
    <row r="3" spans="2:17" ht="56.25" customHeight="1" thickBot="1" x14ac:dyDescent="0.25">
      <c r="B3" s="90" t="s">
        <v>91</v>
      </c>
      <c r="C3" s="90" t="s">
        <v>92</v>
      </c>
      <c r="D3" s="91" t="s">
        <v>93</v>
      </c>
      <c r="E3" s="186" t="s">
        <v>178</v>
      </c>
      <c r="F3" s="187"/>
      <c r="G3" s="187"/>
      <c r="H3" s="187"/>
      <c r="I3" s="187"/>
      <c r="J3" s="187"/>
      <c r="K3" s="187"/>
      <c r="L3" s="188"/>
      <c r="M3" s="91" t="s">
        <v>94</v>
      </c>
      <c r="N3" s="90" t="s">
        <v>95</v>
      </c>
      <c r="O3" s="154" t="s">
        <v>96</v>
      </c>
      <c r="P3" s="90" t="s">
        <v>152</v>
      </c>
      <c r="Q3" s="90" t="s">
        <v>153</v>
      </c>
    </row>
    <row r="4" spans="2:17" ht="69.75" customHeight="1" thickBot="1" x14ac:dyDescent="0.25">
      <c r="B4" s="89"/>
      <c r="C4" s="92" t="s">
        <v>97</v>
      </c>
      <c r="D4" s="92" t="s">
        <v>97</v>
      </c>
      <c r="E4" s="93" t="s">
        <v>98</v>
      </c>
      <c r="F4" s="94" t="s">
        <v>99</v>
      </c>
      <c r="G4" s="94" t="s">
        <v>100</v>
      </c>
      <c r="H4" s="94" t="s">
        <v>101</v>
      </c>
      <c r="I4" s="94" t="s">
        <v>102</v>
      </c>
      <c r="J4" s="94" t="s">
        <v>103</v>
      </c>
      <c r="K4" s="94" t="s">
        <v>104</v>
      </c>
      <c r="L4" s="95" t="s">
        <v>105</v>
      </c>
      <c r="M4" s="93"/>
      <c r="N4" s="92"/>
      <c r="O4" s="95"/>
      <c r="P4" s="92"/>
      <c r="Q4" s="141" t="s">
        <v>154</v>
      </c>
    </row>
    <row r="5" spans="2:17" ht="16" thickBot="1" x14ac:dyDescent="0.25">
      <c r="B5" s="96" t="s">
        <v>180</v>
      </c>
      <c r="C5" s="97">
        <v>0</v>
      </c>
      <c r="D5" s="98">
        <v>0</v>
      </c>
      <c r="E5" s="98">
        <v>0.1</v>
      </c>
      <c r="F5" s="99">
        <v>0.2</v>
      </c>
      <c r="G5" s="99">
        <v>0.3</v>
      </c>
      <c r="H5" s="99">
        <v>0.4</v>
      </c>
      <c r="I5" s="99">
        <v>0.5</v>
      </c>
      <c r="J5" s="99">
        <v>0.6</v>
      </c>
      <c r="K5" s="99">
        <v>0.7</v>
      </c>
      <c r="L5" s="100">
        <v>0.8</v>
      </c>
      <c r="M5" s="98">
        <v>0.2</v>
      </c>
      <c r="N5" s="97">
        <v>0.2</v>
      </c>
      <c r="O5" s="100">
        <v>0.8</v>
      </c>
      <c r="P5" s="97">
        <v>0.9</v>
      </c>
      <c r="Q5" s="97">
        <v>0.9</v>
      </c>
    </row>
    <row r="6" spans="2:17" ht="16" thickBot="1" x14ac:dyDescent="0.25">
      <c r="B6" s="96" t="s">
        <v>179</v>
      </c>
      <c r="C6" s="97">
        <v>1</v>
      </c>
      <c r="D6" s="98">
        <v>1</v>
      </c>
      <c r="E6" s="98">
        <v>0.9</v>
      </c>
      <c r="F6" s="99">
        <v>0.8</v>
      </c>
      <c r="G6" s="99">
        <v>0.7</v>
      </c>
      <c r="H6" s="99">
        <v>0.6</v>
      </c>
      <c r="I6" s="99">
        <v>0.5</v>
      </c>
      <c r="J6" s="99">
        <v>0.4</v>
      </c>
      <c r="K6" s="99">
        <v>0.3</v>
      </c>
      <c r="L6" s="100">
        <v>0.2</v>
      </c>
      <c r="M6" s="99">
        <v>0.8</v>
      </c>
      <c r="N6" s="97">
        <v>0.8</v>
      </c>
      <c r="O6" s="99">
        <v>0.2</v>
      </c>
      <c r="P6" s="97">
        <v>0.1</v>
      </c>
      <c r="Q6" s="97" t="s">
        <v>155</v>
      </c>
    </row>
    <row r="7" spans="2:17" x14ac:dyDescent="0.2">
      <c r="B7" s="101" t="s">
        <v>106</v>
      </c>
      <c r="C7" s="102">
        <v>1069.2</v>
      </c>
      <c r="D7" s="103">
        <f t="shared" ref="D7:D13" si="0">+C7*9</f>
        <v>9622.8000000000011</v>
      </c>
      <c r="E7" s="103">
        <f>+$C$7*0.9</f>
        <v>962.28000000000009</v>
      </c>
      <c r="F7" s="104">
        <f t="shared" ref="F7:L7" si="1">+F6*$C$7</f>
        <v>855.36000000000013</v>
      </c>
      <c r="G7" s="104">
        <f t="shared" si="1"/>
        <v>748.43999999999994</v>
      </c>
      <c r="H7" s="104">
        <f t="shared" si="1"/>
        <v>641.52</v>
      </c>
      <c r="I7" s="104">
        <f t="shared" si="1"/>
        <v>534.6</v>
      </c>
      <c r="J7" s="104">
        <f t="shared" si="1"/>
        <v>427.68000000000006</v>
      </c>
      <c r="K7" s="104">
        <f t="shared" si="1"/>
        <v>320.76</v>
      </c>
      <c r="L7" s="105">
        <f t="shared" si="1"/>
        <v>213.84000000000003</v>
      </c>
      <c r="M7" s="103">
        <f>+M5*$C$7</f>
        <v>213.84000000000003</v>
      </c>
      <c r="N7" s="102">
        <f>+N5*$C$7</f>
        <v>213.84000000000003</v>
      </c>
      <c r="O7" s="105">
        <f>+O5*$C$7</f>
        <v>855.36000000000013</v>
      </c>
      <c r="P7" s="102">
        <f>+P6*$C$7</f>
        <v>106.92000000000002</v>
      </c>
      <c r="Q7" s="102">
        <f>120*1.1</f>
        <v>132</v>
      </c>
    </row>
    <row r="8" spans="2:17" x14ac:dyDescent="0.2">
      <c r="B8" s="101" t="s">
        <v>107</v>
      </c>
      <c r="C8" s="102">
        <f t="shared" ref="C8:C13" si="2">+C7*0.97</f>
        <v>1037.124</v>
      </c>
      <c r="D8" s="103">
        <f t="shared" si="0"/>
        <v>9334.116</v>
      </c>
      <c r="E8" s="103">
        <f>+$C$8*0.9</f>
        <v>933.41160000000002</v>
      </c>
      <c r="F8" s="104">
        <f t="shared" ref="F8:P8" si="3">+F6*$C$8</f>
        <v>829.69920000000002</v>
      </c>
      <c r="G8" s="104">
        <f>+G6*$C$8</f>
        <v>725.98680000000002</v>
      </c>
      <c r="H8" s="104">
        <f t="shared" si="3"/>
        <v>622.27440000000001</v>
      </c>
      <c r="I8" s="104">
        <f t="shared" si="3"/>
        <v>518.56200000000001</v>
      </c>
      <c r="J8" s="104">
        <f t="shared" si="3"/>
        <v>414.84960000000001</v>
      </c>
      <c r="K8" s="104">
        <f t="shared" si="3"/>
        <v>311.13720000000001</v>
      </c>
      <c r="L8" s="105">
        <f t="shared" si="3"/>
        <v>207.4248</v>
      </c>
      <c r="M8" s="103">
        <f>+M5*$C$8</f>
        <v>207.4248</v>
      </c>
      <c r="N8" s="102">
        <f>+N5*$C$8</f>
        <v>207.4248</v>
      </c>
      <c r="O8" s="105">
        <f>+O5*$C$8</f>
        <v>829.69920000000002</v>
      </c>
      <c r="P8" s="102">
        <f t="shared" si="3"/>
        <v>103.7124</v>
      </c>
      <c r="Q8" s="102">
        <f>110*1.1</f>
        <v>121.00000000000001</v>
      </c>
    </row>
    <row r="9" spans="2:17" x14ac:dyDescent="0.2">
      <c r="B9" s="101" t="s">
        <v>108</v>
      </c>
      <c r="C9" s="102">
        <f t="shared" si="2"/>
        <v>1006.01028</v>
      </c>
      <c r="D9" s="103">
        <f t="shared" si="0"/>
        <v>9054.0925200000001</v>
      </c>
      <c r="E9" s="103">
        <f>+$C$9*0.9</f>
        <v>905.40925200000004</v>
      </c>
      <c r="F9" s="104">
        <f t="shared" ref="F9:P9" si="4">+F6*$C$9</f>
        <v>804.808224</v>
      </c>
      <c r="G9" s="104">
        <f t="shared" si="4"/>
        <v>704.20719599999995</v>
      </c>
      <c r="H9" s="104">
        <f t="shared" si="4"/>
        <v>603.60616799999991</v>
      </c>
      <c r="I9" s="104">
        <f t="shared" si="4"/>
        <v>503.00513999999998</v>
      </c>
      <c r="J9" s="104">
        <f t="shared" si="4"/>
        <v>402.404112</v>
      </c>
      <c r="K9" s="104">
        <f t="shared" si="4"/>
        <v>301.80308399999996</v>
      </c>
      <c r="L9" s="105">
        <f t="shared" si="4"/>
        <v>201.202056</v>
      </c>
      <c r="M9" s="103">
        <f>+M5*$C$9</f>
        <v>201.202056</v>
      </c>
      <c r="N9" s="102">
        <f>+N5*$C$9</f>
        <v>201.202056</v>
      </c>
      <c r="O9" s="105">
        <f>+O5*$C$9</f>
        <v>804.808224</v>
      </c>
      <c r="P9" s="102">
        <f t="shared" si="4"/>
        <v>100.601028</v>
      </c>
      <c r="Q9" s="102">
        <f>100*1.1</f>
        <v>110.00000000000001</v>
      </c>
    </row>
    <row r="10" spans="2:17" x14ac:dyDescent="0.2">
      <c r="B10" s="101" t="s">
        <v>109</v>
      </c>
      <c r="C10" s="102">
        <f t="shared" si="2"/>
        <v>975.82997159999991</v>
      </c>
      <c r="D10" s="103">
        <f t="shared" si="0"/>
        <v>8782.4697443999994</v>
      </c>
      <c r="E10" s="103">
        <f>+$C$10*0.9</f>
        <v>878.24697443999992</v>
      </c>
      <c r="F10" s="104">
        <f t="shared" ref="F10:P10" si="5">+F6*$C$10</f>
        <v>780.66397727999993</v>
      </c>
      <c r="G10" s="104">
        <f t="shared" si="5"/>
        <v>683.08098011999994</v>
      </c>
      <c r="H10" s="104">
        <f t="shared" si="5"/>
        <v>585.49798295999994</v>
      </c>
      <c r="I10" s="104">
        <f t="shared" si="5"/>
        <v>487.91498579999995</v>
      </c>
      <c r="J10" s="104">
        <f t="shared" si="5"/>
        <v>390.33198863999996</v>
      </c>
      <c r="K10" s="104">
        <f t="shared" si="5"/>
        <v>292.74899147999997</v>
      </c>
      <c r="L10" s="105">
        <f t="shared" si="5"/>
        <v>195.16599431999998</v>
      </c>
      <c r="M10" s="103">
        <f>+M5*$C$10</f>
        <v>195.16599431999998</v>
      </c>
      <c r="N10" s="102">
        <f>+N5*$C$10</f>
        <v>195.16599431999998</v>
      </c>
      <c r="O10" s="105">
        <f>+O5*$C$10</f>
        <v>780.66397727999993</v>
      </c>
      <c r="P10" s="102">
        <f t="shared" si="5"/>
        <v>97.582997159999991</v>
      </c>
      <c r="Q10" s="102">
        <f>90*1.1</f>
        <v>99.000000000000014</v>
      </c>
    </row>
    <row r="11" spans="2:17" x14ac:dyDescent="0.2">
      <c r="B11" s="101" t="s">
        <v>110</v>
      </c>
      <c r="C11" s="102">
        <f t="shared" si="2"/>
        <v>946.55507245199988</v>
      </c>
      <c r="D11" s="103">
        <f t="shared" si="0"/>
        <v>8518.9956520679989</v>
      </c>
      <c r="E11" s="103">
        <f>+$C$11*0.9</f>
        <v>851.89956520679993</v>
      </c>
      <c r="F11" s="104">
        <f t="shared" ref="F11:P11" si="6">+F6*$C$11</f>
        <v>757.24405796159999</v>
      </c>
      <c r="G11" s="104">
        <f t="shared" si="6"/>
        <v>662.58855071639982</v>
      </c>
      <c r="H11" s="104">
        <f t="shared" si="6"/>
        <v>567.93304347119988</v>
      </c>
      <c r="I11" s="104">
        <f t="shared" si="6"/>
        <v>473.27753622599994</v>
      </c>
      <c r="J11" s="104">
        <f t="shared" si="6"/>
        <v>378.6220289808</v>
      </c>
      <c r="K11" s="104">
        <f t="shared" si="6"/>
        <v>283.96652173559994</v>
      </c>
      <c r="L11" s="105">
        <f t="shared" si="6"/>
        <v>189.3110144904</v>
      </c>
      <c r="M11" s="103">
        <f>+M5*$C$11</f>
        <v>189.3110144904</v>
      </c>
      <c r="N11" s="102">
        <f>+N5*$C$11</f>
        <v>189.3110144904</v>
      </c>
      <c r="O11" s="105">
        <f>+O5*$C$11</f>
        <v>757.24405796159999</v>
      </c>
      <c r="P11" s="102">
        <f t="shared" si="6"/>
        <v>94.655507245199999</v>
      </c>
      <c r="Q11" s="102">
        <f>80*1.1</f>
        <v>88</v>
      </c>
    </row>
    <row r="12" spans="2:17" x14ac:dyDescent="0.2">
      <c r="B12" s="101" t="s">
        <v>111</v>
      </c>
      <c r="C12" s="102">
        <f t="shared" si="2"/>
        <v>918.15842027843985</v>
      </c>
      <c r="D12" s="103">
        <f t="shared" si="0"/>
        <v>8263.4257825059594</v>
      </c>
      <c r="E12" s="103">
        <f>+$C$12*0.9</f>
        <v>826.34257825059592</v>
      </c>
      <c r="F12" s="104">
        <f t="shared" ref="F12:P12" si="7">+F6*$C$12</f>
        <v>734.52673622275188</v>
      </c>
      <c r="G12" s="104">
        <f t="shared" si="7"/>
        <v>642.71089419490784</v>
      </c>
      <c r="H12" s="104">
        <f t="shared" si="7"/>
        <v>550.89505216706391</v>
      </c>
      <c r="I12" s="104">
        <f t="shared" si="7"/>
        <v>459.07921013921992</v>
      </c>
      <c r="J12" s="104">
        <f t="shared" si="7"/>
        <v>367.26336811137594</v>
      </c>
      <c r="K12" s="104">
        <f t="shared" si="7"/>
        <v>275.44752608353195</v>
      </c>
      <c r="L12" s="105">
        <f t="shared" si="7"/>
        <v>183.63168405568797</v>
      </c>
      <c r="M12" s="103">
        <f>+M5*$C$12</f>
        <v>183.63168405568797</v>
      </c>
      <c r="N12" s="102">
        <f>+N5*$C$12</f>
        <v>183.63168405568797</v>
      </c>
      <c r="O12" s="105">
        <f>+O5*$C$12</f>
        <v>734.52673622275188</v>
      </c>
      <c r="P12" s="102">
        <f t="shared" si="7"/>
        <v>91.815842027843985</v>
      </c>
      <c r="Q12" s="102">
        <f>70*1.1</f>
        <v>77</v>
      </c>
    </row>
    <row r="13" spans="2:17" x14ac:dyDescent="0.2">
      <c r="B13" s="101" t="s">
        <v>112</v>
      </c>
      <c r="C13" s="102">
        <f t="shared" si="2"/>
        <v>890.61366767008667</v>
      </c>
      <c r="D13" s="103">
        <f t="shared" si="0"/>
        <v>8015.5230090307796</v>
      </c>
      <c r="E13" s="103">
        <f>+$C$13*0.9</f>
        <v>801.55230090307805</v>
      </c>
      <c r="F13" s="104">
        <f t="shared" ref="F13:P13" si="8">+F6*$C$13</f>
        <v>712.49093413606943</v>
      </c>
      <c r="G13" s="104">
        <f t="shared" si="8"/>
        <v>623.42956736906058</v>
      </c>
      <c r="H13" s="104">
        <f t="shared" si="8"/>
        <v>534.36820060205196</v>
      </c>
      <c r="I13" s="104">
        <f t="shared" si="8"/>
        <v>445.30683383504334</v>
      </c>
      <c r="J13" s="104">
        <f t="shared" si="8"/>
        <v>356.24546706803471</v>
      </c>
      <c r="K13" s="104">
        <f t="shared" si="8"/>
        <v>267.18410030102598</v>
      </c>
      <c r="L13" s="105">
        <f t="shared" si="8"/>
        <v>178.12273353401736</v>
      </c>
      <c r="M13" s="103">
        <f>+M5*$C$13</f>
        <v>178.12273353401736</v>
      </c>
      <c r="N13" s="102">
        <f>+N5*$C$13</f>
        <v>178.12273353401736</v>
      </c>
      <c r="O13" s="105">
        <f>+O5*$C$13</f>
        <v>712.49093413606943</v>
      </c>
      <c r="P13" s="102">
        <f t="shared" si="8"/>
        <v>89.061366767008678</v>
      </c>
      <c r="Q13" s="102">
        <f>60*1.1</f>
        <v>66</v>
      </c>
    </row>
    <row r="14" spans="2:17" x14ac:dyDescent="0.2">
      <c r="B14" s="101"/>
      <c r="C14" s="106"/>
      <c r="D14" s="107"/>
      <c r="E14" s="107"/>
      <c r="L14" s="108"/>
      <c r="M14" s="107"/>
      <c r="N14" s="106"/>
      <c r="O14" s="108"/>
      <c r="P14" s="106"/>
      <c r="Q14" s="106"/>
    </row>
    <row r="15" spans="2:17" x14ac:dyDescent="0.2">
      <c r="B15" s="109" t="s">
        <v>113</v>
      </c>
      <c r="C15" s="106"/>
      <c r="D15" s="107"/>
      <c r="E15" s="107"/>
      <c r="L15" s="108"/>
      <c r="M15" s="107"/>
      <c r="N15" s="106"/>
      <c r="O15" s="108"/>
      <c r="P15" s="106"/>
      <c r="Q15" s="106"/>
    </row>
    <row r="16" spans="2:17" x14ac:dyDescent="0.2">
      <c r="B16" s="101" t="s">
        <v>106</v>
      </c>
      <c r="C16" s="102">
        <v>105</v>
      </c>
      <c r="D16" s="103">
        <v>105</v>
      </c>
      <c r="E16" s="103">
        <v>105</v>
      </c>
      <c r="F16" s="104">
        <v>105</v>
      </c>
      <c r="G16" s="104">
        <v>105</v>
      </c>
      <c r="H16" s="104">
        <v>105</v>
      </c>
      <c r="I16" s="104">
        <v>105</v>
      </c>
      <c r="J16" s="104">
        <v>105</v>
      </c>
      <c r="K16" s="104">
        <v>105</v>
      </c>
      <c r="L16" s="105">
        <v>105</v>
      </c>
      <c r="M16" s="103">
        <v>105</v>
      </c>
      <c r="N16" s="102">
        <v>105</v>
      </c>
      <c r="O16" s="105">
        <v>105</v>
      </c>
      <c r="P16" s="102">
        <v>105</v>
      </c>
      <c r="Q16" s="102">
        <v>105</v>
      </c>
    </row>
    <row r="17" spans="2:17" x14ac:dyDescent="0.2">
      <c r="B17" s="101" t="s">
        <v>107</v>
      </c>
      <c r="C17" s="102">
        <v>100</v>
      </c>
      <c r="D17" s="103">
        <v>100</v>
      </c>
      <c r="E17" s="103">
        <v>100</v>
      </c>
      <c r="F17" s="104">
        <v>100</v>
      </c>
      <c r="G17" s="104">
        <v>100</v>
      </c>
      <c r="H17" s="104">
        <v>100</v>
      </c>
      <c r="I17" s="104">
        <v>100</v>
      </c>
      <c r="J17" s="104">
        <v>100</v>
      </c>
      <c r="K17" s="104">
        <v>100</v>
      </c>
      <c r="L17" s="105">
        <v>100</v>
      </c>
      <c r="M17" s="103">
        <v>100</v>
      </c>
      <c r="N17" s="102">
        <v>105</v>
      </c>
      <c r="O17" s="105">
        <v>100</v>
      </c>
      <c r="P17" s="102">
        <v>105</v>
      </c>
      <c r="Q17" s="102">
        <v>100</v>
      </c>
    </row>
    <row r="18" spans="2:17" x14ac:dyDescent="0.2">
      <c r="B18" s="101" t="s">
        <v>108</v>
      </c>
      <c r="C18" s="102">
        <v>95</v>
      </c>
      <c r="D18" s="103">
        <v>95</v>
      </c>
      <c r="E18" s="103">
        <v>95</v>
      </c>
      <c r="F18" s="104">
        <v>95</v>
      </c>
      <c r="G18" s="104">
        <v>95</v>
      </c>
      <c r="H18" s="104">
        <v>95</v>
      </c>
      <c r="I18" s="104">
        <v>95</v>
      </c>
      <c r="J18" s="104">
        <v>95</v>
      </c>
      <c r="K18" s="104">
        <v>95</v>
      </c>
      <c r="L18" s="105">
        <v>95</v>
      </c>
      <c r="M18" s="103">
        <v>95</v>
      </c>
      <c r="N18" s="102">
        <v>105</v>
      </c>
      <c r="O18" s="105">
        <v>95</v>
      </c>
      <c r="P18" s="102">
        <v>105</v>
      </c>
      <c r="Q18" s="102">
        <v>95</v>
      </c>
    </row>
    <row r="19" spans="2:17" x14ac:dyDescent="0.2">
      <c r="B19" s="101" t="s">
        <v>109</v>
      </c>
      <c r="C19" s="102">
        <v>90</v>
      </c>
      <c r="D19" s="103">
        <v>90</v>
      </c>
      <c r="E19" s="103">
        <v>90</v>
      </c>
      <c r="F19" s="104">
        <v>90</v>
      </c>
      <c r="G19" s="104">
        <v>90</v>
      </c>
      <c r="H19" s="104">
        <v>90</v>
      </c>
      <c r="I19" s="104">
        <v>90</v>
      </c>
      <c r="J19" s="104">
        <v>90</v>
      </c>
      <c r="K19" s="104">
        <v>90</v>
      </c>
      <c r="L19" s="105">
        <v>90</v>
      </c>
      <c r="M19" s="103">
        <v>90</v>
      </c>
      <c r="N19" s="102">
        <v>105</v>
      </c>
      <c r="O19" s="105">
        <v>90</v>
      </c>
      <c r="P19" s="102">
        <v>105</v>
      </c>
      <c r="Q19" s="102">
        <v>90</v>
      </c>
    </row>
    <row r="20" spans="2:17" x14ac:dyDescent="0.2">
      <c r="B20" s="101" t="s">
        <v>114</v>
      </c>
      <c r="C20" s="102">
        <v>85</v>
      </c>
      <c r="D20" s="103">
        <v>85</v>
      </c>
      <c r="E20" s="103">
        <v>85</v>
      </c>
      <c r="F20" s="104">
        <v>85</v>
      </c>
      <c r="G20" s="104">
        <v>85</v>
      </c>
      <c r="H20" s="104">
        <v>85</v>
      </c>
      <c r="I20" s="104">
        <v>85</v>
      </c>
      <c r="J20" s="104">
        <v>85</v>
      </c>
      <c r="K20" s="104">
        <v>85</v>
      </c>
      <c r="L20" s="105">
        <v>85</v>
      </c>
      <c r="M20" s="103">
        <v>85</v>
      </c>
      <c r="N20" s="102">
        <v>105</v>
      </c>
      <c r="O20" s="105">
        <v>85</v>
      </c>
      <c r="P20" s="102">
        <v>105</v>
      </c>
      <c r="Q20" s="102">
        <v>85</v>
      </c>
    </row>
    <row r="21" spans="2:17" ht="16" thickBot="1" x14ac:dyDescent="0.25">
      <c r="B21" s="110"/>
      <c r="C21" s="111"/>
      <c r="D21" s="112"/>
      <c r="E21" s="112"/>
      <c r="F21" s="113"/>
      <c r="G21" s="113"/>
      <c r="H21" s="113"/>
      <c r="I21" s="113"/>
      <c r="J21" s="113"/>
      <c r="K21" s="113"/>
      <c r="L21" s="114"/>
      <c r="M21" s="112"/>
      <c r="N21" s="111"/>
      <c r="O21" s="114"/>
      <c r="P21" s="111"/>
      <c r="Q21" s="111"/>
    </row>
    <row r="22" spans="2:17" x14ac:dyDescent="0.2">
      <c r="B22" s="55"/>
      <c r="C22" s="104"/>
      <c r="D22" s="104"/>
      <c r="E22" s="104"/>
      <c r="F22" s="104"/>
      <c r="G22" s="104"/>
      <c r="H22" s="104"/>
      <c r="I22" s="104"/>
      <c r="J22" s="104"/>
      <c r="K22" s="104"/>
      <c r="L22" s="104"/>
      <c r="M22" s="104"/>
      <c r="N22" s="104"/>
      <c r="O22" s="104"/>
    </row>
    <row r="23" spans="2:17" x14ac:dyDescent="0.2">
      <c r="C23" s="104"/>
      <c r="D23" s="104"/>
      <c r="E23" s="104"/>
      <c r="F23" s="104"/>
      <c r="G23" s="104"/>
      <c r="H23" s="104"/>
      <c r="I23" s="104"/>
      <c r="J23" s="104"/>
      <c r="K23" s="104"/>
      <c r="L23" s="104"/>
      <c r="M23" s="104"/>
      <c r="N23" s="104"/>
      <c r="O23" s="104"/>
    </row>
    <row r="24" spans="2:17" x14ac:dyDescent="0.2">
      <c r="B24" s="67"/>
      <c r="C24" s="104"/>
      <c r="D24" s="104"/>
      <c r="E24" s="104"/>
      <c r="F24" s="104"/>
      <c r="G24" s="104"/>
      <c r="H24" s="104"/>
      <c r="I24" s="104"/>
      <c r="J24" s="104"/>
      <c r="K24" s="104"/>
      <c r="L24" s="104"/>
      <c r="M24" s="104"/>
      <c r="N24" s="104"/>
      <c r="O24" s="104"/>
    </row>
    <row r="25" spans="2:17" x14ac:dyDescent="0.2">
      <c r="C25" s="104"/>
      <c r="D25" s="104"/>
      <c r="E25" s="104"/>
      <c r="F25" s="104"/>
      <c r="G25" s="104"/>
      <c r="H25" s="104"/>
      <c r="I25" s="104"/>
      <c r="J25" s="104"/>
      <c r="K25" s="104"/>
      <c r="L25" s="104"/>
      <c r="M25" s="104"/>
      <c r="N25" s="104"/>
      <c r="O25" s="104"/>
    </row>
  </sheetData>
  <sheetProtection sheet="1" objects="1" scenarios="1"/>
  <mergeCells count="3">
    <mergeCell ref="B1:O1"/>
    <mergeCell ref="E3:L3"/>
    <mergeCell ref="C2:Q2"/>
  </mergeCells>
  <pageMargins left="0.7" right="0.7" top="0.75" bottom="0.75" header="0.3" footer="0.3"/>
  <pageSetup scale="49" orientation="landscape" r:id="rId1"/>
  <headerFooter>
    <oddHeader>&amp;CLE: &amp;UScholarship Office&amp;U
Model: &amp;UScholarships&amp;U
PS: &amp;UScholarship Director&amp;U PKT: &amp;UIncome Based Scholarship Application
&amp;UTuition Matrix&amp;RPacket Ref #: &amp;"Calibri (Body),Regular"&amp;KFF0000D.02&amp;"-,Regular"&amp;K01+000
MFI #: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68B58-EC17-284F-BC18-2DABFAB4ACDF}">
  <dimension ref="A1:O66"/>
  <sheetViews>
    <sheetView view="pageLayout" zoomScale="150" zoomScaleNormal="100" zoomScalePageLayoutView="150" workbookViewId="0">
      <selection activeCell="B3" sqref="B3:C3"/>
    </sheetView>
  </sheetViews>
  <sheetFormatPr baseColWidth="10" defaultRowHeight="16" x14ac:dyDescent="0.2"/>
  <cols>
    <col min="1" max="16384" width="10.83203125" style="70"/>
  </cols>
  <sheetData>
    <row r="1" spans="1:15" ht="19" x14ac:dyDescent="0.25">
      <c r="A1" s="68" t="s">
        <v>86</v>
      </c>
      <c r="B1" s="69"/>
      <c r="C1" s="69"/>
      <c r="D1" s="69"/>
      <c r="E1" s="69"/>
      <c r="F1" s="69"/>
      <c r="G1" s="69"/>
      <c r="I1" s="69"/>
      <c r="J1" s="69"/>
      <c r="K1" s="69"/>
      <c r="L1" s="69"/>
      <c r="O1" s="69"/>
    </row>
    <row r="2" spans="1:15" ht="19" x14ac:dyDescent="0.25">
      <c r="A2" s="71"/>
      <c r="B2" s="69"/>
      <c r="C2" s="69"/>
      <c r="D2" s="69"/>
      <c r="E2" s="69"/>
      <c r="F2" s="69"/>
      <c r="G2" s="69"/>
      <c r="I2" s="72" t="s">
        <v>87</v>
      </c>
      <c r="J2" s="69"/>
      <c r="K2" s="69"/>
      <c r="L2" s="69"/>
      <c r="O2" s="69"/>
    </row>
    <row r="3" spans="1:15" ht="34" x14ac:dyDescent="0.2">
      <c r="A3" s="73" t="s">
        <v>88</v>
      </c>
      <c r="B3" s="74">
        <v>0.25</v>
      </c>
      <c r="C3" s="74">
        <v>0.5</v>
      </c>
      <c r="D3" s="74">
        <v>0.75</v>
      </c>
      <c r="E3" s="75">
        <v>1</v>
      </c>
      <c r="F3" s="75">
        <v>1.25</v>
      </c>
      <c r="G3" s="75">
        <v>1.3</v>
      </c>
      <c r="H3" s="74">
        <v>1.33</v>
      </c>
      <c r="I3" s="74">
        <v>1.35</v>
      </c>
      <c r="J3" s="75">
        <v>1.38</v>
      </c>
      <c r="K3" s="75">
        <v>1.5</v>
      </c>
      <c r="L3" s="75">
        <v>1.75</v>
      </c>
      <c r="M3" s="74">
        <v>1.8</v>
      </c>
      <c r="N3" s="74">
        <v>1.85</v>
      </c>
      <c r="O3" s="75">
        <v>2</v>
      </c>
    </row>
    <row r="4" spans="1:15" x14ac:dyDescent="0.2">
      <c r="A4" s="71">
        <v>1</v>
      </c>
      <c r="B4" s="76">
        <f t="shared" ref="B4:D17" si="0">$E4*B$3</f>
        <v>3645.0000000000023</v>
      </c>
      <c r="C4" s="76">
        <f t="shared" si="0"/>
        <v>7290.0000000000045</v>
      </c>
      <c r="D4" s="76">
        <f t="shared" si="0"/>
        <v>10935.000000000007</v>
      </c>
      <c r="E4" s="77">
        <v>14580.000000000009</v>
      </c>
      <c r="F4" s="76">
        <f t="shared" ref="F4:O17" si="1">$E4*F$3</f>
        <v>18225.000000000011</v>
      </c>
      <c r="G4" s="76">
        <f t="shared" si="1"/>
        <v>18954.000000000011</v>
      </c>
      <c r="H4" s="76">
        <f t="shared" si="1"/>
        <v>19391.400000000012</v>
      </c>
      <c r="I4" s="76">
        <f t="shared" si="1"/>
        <v>19683.000000000015</v>
      </c>
      <c r="J4" s="76">
        <f t="shared" si="1"/>
        <v>20120.400000000012</v>
      </c>
      <c r="K4" s="76">
        <f t="shared" si="1"/>
        <v>21870.000000000015</v>
      </c>
      <c r="L4" s="76">
        <f t="shared" si="1"/>
        <v>25515.000000000015</v>
      </c>
      <c r="M4" s="76">
        <f t="shared" si="1"/>
        <v>26244.000000000018</v>
      </c>
      <c r="N4" s="76">
        <f t="shared" si="1"/>
        <v>26973.000000000018</v>
      </c>
      <c r="O4" s="76">
        <f t="shared" si="1"/>
        <v>29160.000000000018</v>
      </c>
    </row>
    <row r="5" spans="1:15" x14ac:dyDescent="0.2">
      <c r="A5" s="71">
        <f t="shared" ref="A5:A11" si="2">A4+1</f>
        <v>2</v>
      </c>
      <c r="B5" s="76">
        <f t="shared" si="0"/>
        <v>4930.0000000000036</v>
      </c>
      <c r="C5" s="76">
        <f t="shared" si="0"/>
        <v>9860.0000000000073</v>
      </c>
      <c r="D5" s="76">
        <f t="shared" si="0"/>
        <v>14790.000000000011</v>
      </c>
      <c r="E5" s="77">
        <v>19720.000000000015</v>
      </c>
      <c r="F5" s="76">
        <f t="shared" si="1"/>
        <v>24650.000000000018</v>
      </c>
      <c r="G5" s="76">
        <f t="shared" si="1"/>
        <v>25636.000000000018</v>
      </c>
      <c r="H5" s="76">
        <f t="shared" si="1"/>
        <v>26227.60000000002</v>
      </c>
      <c r="I5" s="76">
        <f t="shared" si="1"/>
        <v>26622.000000000022</v>
      </c>
      <c r="J5" s="76">
        <f t="shared" si="1"/>
        <v>27213.600000000017</v>
      </c>
      <c r="K5" s="76">
        <f t="shared" si="1"/>
        <v>29580.000000000022</v>
      </c>
      <c r="L5" s="76">
        <f t="shared" si="1"/>
        <v>34510.000000000029</v>
      </c>
      <c r="M5" s="76">
        <f t="shared" si="1"/>
        <v>35496.000000000029</v>
      </c>
      <c r="N5" s="76">
        <f t="shared" si="1"/>
        <v>36482.000000000029</v>
      </c>
      <c r="O5" s="76">
        <f t="shared" si="1"/>
        <v>39440.000000000029</v>
      </c>
    </row>
    <row r="6" spans="1:15" x14ac:dyDescent="0.2">
      <c r="A6" s="71">
        <f t="shared" si="2"/>
        <v>3</v>
      </c>
      <c r="B6" s="76">
        <f t="shared" si="0"/>
        <v>6215.0000000000045</v>
      </c>
      <c r="C6" s="76">
        <f t="shared" si="0"/>
        <v>12430.000000000009</v>
      </c>
      <c r="D6" s="76">
        <f t="shared" si="0"/>
        <v>18645.000000000015</v>
      </c>
      <c r="E6" s="77">
        <v>24860.000000000018</v>
      </c>
      <c r="F6" s="76">
        <f t="shared" si="1"/>
        <v>31075.000000000022</v>
      </c>
      <c r="G6" s="76">
        <f t="shared" si="1"/>
        <v>32318.000000000025</v>
      </c>
      <c r="H6" s="76">
        <f t="shared" si="1"/>
        <v>33063.800000000025</v>
      </c>
      <c r="I6" s="76">
        <f t="shared" si="1"/>
        <v>33561.000000000029</v>
      </c>
      <c r="J6" s="76">
        <f t="shared" si="1"/>
        <v>34306.800000000025</v>
      </c>
      <c r="K6" s="76">
        <f t="shared" si="1"/>
        <v>37290.000000000029</v>
      </c>
      <c r="L6" s="76">
        <f t="shared" si="1"/>
        <v>43505.000000000029</v>
      </c>
      <c r="M6" s="76">
        <f t="shared" si="1"/>
        <v>44748.000000000036</v>
      </c>
      <c r="N6" s="76">
        <f t="shared" si="1"/>
        <v>45991.000000000036</v>
      </c>
      <c r="O6" s="76">
        <f t="shared" si="1"/>
        <v>49720.000000000036</v>
      </c>
    </row>
    <row r="7" spans="1:15" x14ac:dyDescent="0.2">
      <c r="A7" s="71">
        <f t="shared" si="2"/>
        <v>4</v>
      </c>
      <c r="B7" s="76">
        <f t="shared" si="0"/>
        <v>7500.0000000000045</v>
      </c>
      <c r="C7" s="76">
        <f t="shared" si="0"/>
        <v>15000.000000000009</v>
      </c>
      <c r="D7" s="76">
        <f t="shared" si="0"/>
        <v>22500.000000000015</v>
      </c>
      <c r="E7" s="77">
        <v>30000.000000000018</v>
      </c>
      <c r="F7" s="76">
        <f t="shared" si="1"/>
        <v>37500.000000000022</v>
      </c>
      <c r="G7" s="76">
        <f t="shared" si="1"/>
        <v>39000.000000000022</v>
      </c>
      <c r="H7" s="76">
        <f t="shared" si="1"/>
        <v>39900.000000000029</v>
      </c>
      <c r="I7" s="76">
        <f t="shared" si="1"/>
        <v>40500.000000000029</v>
      </c>
      <c r="J7" s="76">
        <f t="shared" si="1"/>
        <v>41400.000000000022</v>
      </c>
      <c r="K7" s="76">
        <f t="shared" si="1"/>
        <v>45000.000000000029</v>
      </c>
      <c r="L7" s="76">
        <f t="shared" si="1"/>
        <v>52500.000000000029</v>
      </c>
      <c r="M7" s="76">
        <f t="shared" si="1"/>
        <v>54000.000000000036</v>
      </c>
      <c r="N7" s="76">
        <f t="shared" si="1"/>
        <v>55500.000000000036</v>
      </c>
      <c r="O7" s="76">
        <f t="shared" si="1"/>
        <v>60000.000000000036</v>
      </c>
    </row>
    <row r="8" spans="1:15" x14ac:dyDescent="0.2">
      <c r="A8" s="71">
        <f t="shared" si="2"/>
        <v>5</v>
      </c>
      <c r="B8" s="76">
        <f t="shared" si="0"/>
        <v>8785.0000000000055</v>
      </c>
      <c r="C8" s="76">
        <f t="shared" si="0"/>
        <v>17570.000000000011</v>
      </c>
      <c r="D8" s="76">
        <f t="shared" si="0"/>
        <v>26355.000000000015</v>
      </c>
      <c r="E8" s="77">
        <v>35140.000000000022</v>
      </c>
      <c r="F8" s="76">
        <f t="shared" si="1"/>
        <v>43925.000000000029</v>
      </c>
      <c r="G8" s="76">
        <f t="shared" si="1"/>
        <v>45682.000000000029</v>
      </c>
      <c r="H8" s="76">
        <f t="shared" si="1"/>
        <v>46736.200000000033</v>
      </c>
      <c r="I8" s="76">
        <f t="shared" si="1"/>
        <v>47439.000000000029</v>
      </c>
      <c r="J8" s="76">
        <f t="shared" si="1"/>
        <v>48493.200000000026</v>
      </c>
      <c r="K8" s="76">
        <f t="shared" si="1"/>
        <v>52710.000000000029</v>
      </c>
      <c r="L8" s="76">
        <f t="shared" si="1"/>
        <v>61495.000000000036</v>
      </c>
      <c r="M8" s="76">
        <f t="shared" si="1"/>
        <v>63252.000000000044</v>
      </c>
      <c r="N8" s="76">
        <f t="shared" si="1"/>
        <v>65009.000000000044</v>
      </c>
      <c r="O8" s="76">
        <f t="shared" si="1"/>
        <v>70280.000000000044</v>
      </c>
    </row>
    <row r="9" spans="1:15" x14ac:dyDescent="0.2">
      <c r="A9" s="71">
        <f t="shared" si="2"/>
        <v>6</v>
      </c>
      <c r="B9" s="76">
        <f t="shared" si="0"/>
        <v>10070.000000000007</v>
      </c>
      <c r="C9" s="76">
        <f t="shared" si="0"/>
        <v>20140.000000000015</v>
      </c>
      <c r="D9" s="76">
        <f t="shared" si="0"/>
        <v>30210.000000000022</v>
      </c>
      <c r="E9" s="77">
        <v>40280.000000000029</v>
      </c>
      <c r="F9" s="76">
        <f t="shared" si="1"/>
        <v>50350.000000000036</v>
      </c>
      <c r="G9" s="76">
        <f t="shared" si="1"/>
        <v>52364.000000000036</v>
      </c>
      <c r="H9" s="76">
        <f t="shared" si="1"/>
        <v>53572.400000000045</v>
      </c>
      <c r="I9" s="76">
        <f t="shared" si="1"/>
        <v>54378.000000000044</v>
      </c>
      <c r="J9" s="76">
        <f t="shared" si="1"/>
        <v>55586.400000000038</v>
      </c>
      <c r="K9" s="76">
        <f t="shared" si="1"/>
        <v>60420.000000000044</v>
      </c>
      <c r="L9" s="76">
        <f t="shared" si="1"/>
        <v>70490.000000000058</v>
      </c>
      <c r="M9" s="76">
        <f t="shared" si="1"/>
        <v>72504.000000000058</v>
      </c>
      <c r="N9" s="76">
        <f t="shared" si="1"/>
        <v>74518.000000000058</v>
      </c>
      <c r="O9" s="76">
        <f t="shared" si="1"/>
        <v>80560.000000000058</v>
      </c>
    </row>
    <row r="10" spans="1:15" x14ac:dyDescent="0.2">
      <c r="A10" s="71">
        <f t="shared" si="2"/>
        <v>7</v>
      </c>
      <c r="B10" s="76">
        <f t="shared" si="0"/>
        <v>11355.000000000007</v>
      </c>
      <c r="C10" s="76">
        <f t="shared" si="0"/>
        <v>22710.000000000015</v>
      </c>
      <c r="D10" s="76">
        <f t="shared" si="0"/>
        <v>34065.000000000022</v>
      </c>
      <c r="E10" s="77">
        <v>45420.000000000029</v>
      </c>
      <c r="F10" s="76">
        <f t="shared" si="1"/>
        <v>56775.000000000036</v>
      </c>
      <c r="G10" s="76">
        <f t="shared" si="1"/>
        <v>59046.000000000036</v>
      </c>
      <c r="H10" s="76">
        <f t="shared" si="1"/>
        <v>60408.600000000042</v>
      </c>
      <c r="I10" s="76">
        <f t="shared" si="1"/>
        <v>61317.000000000044</v>
      </c>
      <c r="J10" s="76">
        <f t="shared" si="1"/>
        <v>62679.600000000035</v>
      </c>
      <c r="K10" s="76">
        <f t="shared" si="1"/>
        <v>68130.000000000044</v>
      </c>
      <c r="L10" s="76">
        <f t="shared" si="1"/>
        <v>79485.000000000058</v>
      </c>
      <c r="M10" s="76">
        <f t="shared" si="1"/>
        <v>81756.000000000058</v>
      </c>
      <c r="N10" s="76">
        <f t="shared" si="1"/>
        <v>84027.000000000058</v>
      </c>
      <c r="O10" s="76">
        <f t="shared" si="1"/>
        <v>90840.000000000058</v>
      </c>
    </row>
    <row r="11" spans="1:15" x14ac:dyDescent="0.2">
      <c r="A11" s="71">
        <f t="shared" si="2"/>
        <v>8</v>
      </c>
      <c r="B11" s="76">
        <f t="shared" si="0"/>
        <v>12640.000000000009</v>
      </c>
      <c r="C11" s="76">
        <f t="shared" si="0"/>
        <v>25280.000000000018</v>
      </c>
      <c r="D11" s="76">
        <f t="shared" si="0"/>
        <v>37920.000000000029</v>
      </c>
      <c r="E11" s="77">
        <v>50560.000000000036</v>
      </c>
      <c r="F11" s="76">
        <f t="shared" si="1"/>
        <v>63200.000000000044</v>
      </c>
      <c r="G11" s="76">
        <f t="shared" si="1"/>
        <v>65728.000000000044</v>
      </c>
      <c r="H11" s="76">
        <f t="shared" si="1"/>
        <v>67244.800000000047</v>
      </c>
      <c r="I11" s="76">
        <f t="shared" si="1"/>
        <v>68256.000000000058</v>
      </c>
      <c r="J11" s="76">
        <f t="shared" si="1"/>
        <v>69772.800000000047</v>
      </c>
      <c r="K11" s="76">
        <f t="shared" si="1"/>
        <v>75840.000000000058</v>
      </c>
      <c r="L11" s="76">
        <f t="shared" si="1"/>
        <v>88480.000000000058</v>
      </c>
      <c r="M11" s="76">
        <f t="shared" si="1"/>
        <v>91008.000000000073</v>
      </c>
      <c r="N11" s="76">
        <f t="shared" si="1"/>
        <v>93536.000000000073</v>
      </c>
      <c r="O11" s="76">
        <f t="shared" si="1"/>
        <v>101120.00000000007</v>
      </c>
    </row>
    <row r="12" spans="1:15" x14ac:dyDescent="0.2">
      <c r="A12" s="71">
        <v>9</v>
      </c>
      <c r="B12" s="76">
        <f t="shared" si="0"/>
        <v>13925.000000000011</v>
      </c>
      <c r="C12" s="76">
        <f t="shared" si="0"/>
        <v>27850.000000000022</v>
      </c>
      <c r="D12" s="76">
        <f t="shared" si="0"/>
        <v>41775.000000000029</v>
      </c>
      <c r="E12" s="78">
        <v>55700.000000000044</v>
      </c>
      <c r="F12" s="76">
        <f t="shared" si="1"/>
        <v>69625.000000000058</v>
      </c>
      <c r="G12" s="76">
        <f t="shared" si="1"/>
        <v>72410.000000000058</v>
      </c>
      <c r="H12" s="76">
        <f t="shared" si="1"/>
        <v>74081.000000000058</v>
      </c>
      <c r="I12" s="76">
        <f t="shared" si="1"/>
        <v>75195.000000000058</v>
      </c>
      <c r="J12" s="76">
        <f t="shared" si="1"/>
        <v>76866.000000000058</v>
      </c>
      <c r="K12" s="76">
        <f t="shared" si="1"/>
        <v>83550.000000000058</v>
      </c>
      <c r="L12" s="76">
        <f t="shared" si="1"/>
        <v>97475.000000000073</v>
      </c>
      <c r="M12" s="76">
        <f t="shared" si="1"/>
        <v>100260.00000000009</v>
      </c>
      <c r="N12" s="76">
        <f t="shared" si="1"/>
        <v>103045.00000000009</v>
      </c>
      <c r="O12" s="76">
        <f t="shared" si="1"/>
        <v>111400.00000000009</v>
      </c>
    </row>
    <row r="13" spans="1:15" x14ac:dyDescent="0.2">
      <c r="A13" s="71">
        <v>10</v>
      </c>
      <c r="B13" s="76">
        <f t="shared" si="0"/>
        <v>15210.000000000011</v>
      </c>
      <c r="C13" s="76">
        <f t="shared" si="0"/>
        <v>30420.000000000022</v>
      </c>
      <c r="D13" s="76">
        <f t="shared" si="0"/>
        <v>45630.000000000029</v>
      </c>
      <c r="E13" s="78">
        <v>60840.000000000044</v>
      </c>
      <c r="F13" s="76">
        <f t="shared" si="1"/>
        <v>76050.000000000058</v>
      </c>
      <c r="G13" s="76">
        <f t="shared" si="1"/>
        <v>79092.000000000058</v>
      </c>
      <c r="H13" s="76">
        <f t="shared" si="1"/>
        <v>80917.200000000055</v>
      </c>
      <c r="I13" s="76">
        <f t="shared" si="1"/>
        <v>82134.000000000058</v>
      </c>
      <c r="J13" s="76">
        <f t="shared" si="1"/>
        <v>83959.200000000055</v>
      </c>
      <c r="K13" s="76">
        <f t="shared" si="1"/>
        <v>91260.000000000058</v>
      </c>
      <c r="L13" s="76">
        <f t="shared" si="1"/>
        <v>106470.00000000007</v>
      </c>
      <c r="M13" s="76">
        <f t="shared" si="1"/>
        <v>109512.00000000009</v>
      </c>
      <c r="N13" s="76">
        <f t="shared" si="1"/>
        <v>112554.00000000009</v>
      </c>
      <c r="O13" s="76">
        <f t="shared" si="1"/>
        <v>121680.00000000009</v>
      </c>
    </row>
    <row r="14" spans="1:15" x14ac:dyDescent="0.2">
      <c r="A14" s="71">
        <v>11</v>
      </c>
      <c r="B14" s="76">
        <f t="shared" si="0"/>
        <v>16495.000000000011</v>
      </c>
      <c r="C14" s="76">
        <f t="shared" si="0"/>
        <v>32990.000000000022</v>
      </c>
      <c r="D14" s="76">
        <f t="shared" si="0"/>
        <v>49485.000000000029</v>
      </c>
      <c r="E14" s="78">
        <v>65980.000000000044</v>
      </c>
      <c r="F14" s="76">
        <f t="shared" si="1"/>
        <v>82475.000000000058</v>
      </c>
      <c r="G14" s="76">
        <f t="shared" si="1"/>
        <v>85774.000000000058</v>
      </c>
      <c r="H14" s="76">
        <f t="shared" si="1"/>
        <v>87753.400000000067</v>
      </c>
      <c r="I14" s="76">
        <f t="shared" si="1"/>
        <v>89073.000000000058</v>
      </c>
      <c r="J14" s="76">
        <f t="shared" si="1"/>
        <v>91052.400000000052</v>
      </c>
      <c r="K14" s="76">
        <f t="shared" si="1"/>
        <v>98970.000000000058</v>
      </c>
      <c r="L14" s="76">
        <f t="shared" si="1"/>
        <v>115465.00000000007</v>
      </c>
      <c r="M14" s="76">
        <f t="shared" si="1"/>
        <v>118764.00000000009</v>
      </c>
      <c r="N14" s="76">
        <f t="shared" si="1"/>
        <v>122063.00000000009</v>
      </c>
      <c r="O14" s="76">
        <f t="shared" si="1"/>
        <v>131960.00000000009</v>
      </c>
    </row>
    <row r="15" spans="1:15" x14ac:dyDescent="0.2">
      <c r="A15" s="71">
        <v>12</v>
      </c>
      <c r="B15" s="76">
        <f t="shared" si="0"/>
        <v>17780.000000000011</v>
      </c>
      <c r="C15" s="76">
        <f t="shared" si="0"/>
        <v>35560.000000000022</v>
      </c>
      <c r="D15" s="76">
        <f t="shared" si="0"/>
        <v>53340.000000000029</v>
      </c>
      <c r="E15" s="78">
        <v>71120.000000000044</v>
      </c>
      <c r="F15" s="76">
        <f t="shared" si="1"/>
        <v>88900.000000000058</v>
      </c>
      <c r="G15" s="76">
        <f t="shared" si="1"/>
        <v>92456.000000000058</v>
      </c>
      <c r="H15" s="76">
        <f t="shared" si="1"/>
        <v>94589.600000000064</v>
      </c>
      <c r="I15" s="76">
        <f t="shared" si="1"/>
        <v>96012.000000000058</v>
      </c>
      <c r="J15" s="76">
        <f t="shared" si="1"/>
        <v>98145.600000000049</v>
      </c>
      <c r="K15" s="76">
        <f t="shared" si="1"/>
        <v>106680.00000000006</v>
      </c>
      <c r="L15" s="76">
        <f t="shared" si="1"/>
        <v>124460.00000000007</v>
      </c>
      <c r="M15" s="76">
        <f t="shared" si="1"/>
        <v>128016.00000000009</v>
      </c>
      <c r="N15" s="76">
        <f t="shared" si="1"/>
        <v>131572.00000000009</v>
      </c>
      <c r="O15" s="76">
        <f t="shared" si="1"/>
        <v>142240.00000000009</v>
      </c>
    </row>
    <row r="16" spans="1:15" x14ac:dyDescent="0.2">
      <c r="A16" s="71">
        <v>13</v>
      </c>
      <c r="B16" s="76">
        <f t="shared" si="0"/>
        <v>19065.000000000011</v>
      </c>
      <c r="C16" s="76">
        <f t="shared" si="0"/>
        <v>38130.000000000022</v>
      </c>
      <c r="D16" s="76">
        <f t="shared" si="0"/>
        <v>57195.000000000029</v>
      </c>
      <c r="E16" s="78">
        <v>76260.000000000044</v>
      </c>
      <c r="F16" s="76">
        <f t="shared" si="1"/>
        <v>95325.000000000058</v>
      </c>
      <c r="G16" s="76">
        <f t="shared" si="1"/>
        <v>99138.000000000058</v>
      </c>
      <c r="H16" s="76">
        <f t="shared" si="1"/>
        <v>101425.80000000006</v>
      </c>
      <c r="I16" s="76">
        <f t="shared" si="1"/>
        <v>102951.00000000007</v>
      </c>
      <c r="J16" s="76">
        <f t="shared" si="1"/>
        <v>105238.80000000005</v>
      </c>
      <c r="K16" s="76">
        <f t="shared" si="1"/>
        <v>114390.00000000006</v>
      </c>
      <c r="L16" s="76">
        <f t="shared" si="1"/>
        <v>133455.00000000009</v>
      </c>
      <c r="M16" s="76">
        <f t="shared" si="1"/>
        <v>137268.00000000009</v>
      </c>
      <c r="N16" s="76">
        <f t="shared" si="1"/>
        <v>141081.00000000009</v>
      </c>
      <c r="O16" s="76">
        <f t="shared" si="1"/>
        <v>152520.00000000009</v>
      </c>
    </row>
    <row r="17" spans="1:15" x14ac:dyDescent="0.2">
      <c r="A17" s="71">
        <v>14</v>
      </c>
      <c r="B17" s="79">
        <f t="shared" si="0"/>
        <v>20350.000000000011</v>
      </c>
      <c r="C17" s="79">
        <f t="shared" si="0"/>
        <v>40700.000000000022</v>
      </c>
      <c r="D17" s="79">
        <f t="shared" si="0"/>
        <v>61050.000000000029</v>
      </c>
      <c r="E17" s="80">
        <v>81400.000000000044</v>
      </c>
      <c r="F17" s="79">
        <f t="shared" si="1"/>
        <v>101750.00000000006</v>
      </c>
      <c r="G17" s="79">
        <f t="shared" si="1"/>
        <v>105820.00000000006</v>
      </c>
      <c r="H17" s="79">
        <f t="shared" si="1"/>
        <v>108262.00000000006</v>
      </c>
      <c r="I17" s="79">
        <f t="shared" si="1"/>
        <v>109890.00000000007</v>
      </c>
      <c r="J17" s="79">
        <f t="shared" si="1"/>
        <v>112332.00000000006</v>
      </c>
      <c r="K17" s="79">
        <f t="shared" si="1"/>
        <v>122100.00000000006</v>
      </c>
      <c r="L17" s="79">
        <f t="shared" si="1"/>
        <v>142450.00000000009</v>
      </c>
      <c r="M17" s="79">
        <f t="shared" si="1"/>
        <v>146520.00000000009</v>
      </c>
      <c r="N17" s="79">
        <f t="shared" si="1"/>
        <v>150590.00000000009</v>
      </c>
      <c r="O17" s="79">
        <f t="shared" si="1"/>
        <v>162800.00000000009</v>
      </c>
    </row>
    <row r="18" spans="1:15" x14ac:dyDescent="0.2">
      <c r="A18" s="71"/>
      <c r="B18" s="76"/>
      <c r="C18" s="76"/>
      <c r="D18" s="76"/>
      <c r="E18" s="81"/>
      <c r="F18" s="76"/>
      <c r="G18" s="76"/>
      <c r="H18" s="76"/>
      <c r="I18" s="76"/>
      <c r="J18" s="76"/>
      <c r="K18" s="76"/>
      <c r="L18" s="76"/>
      <c r="M18" s="76"/>
      <c r="N18" s="76"/>
      <c r="O18" s="76"/>
    </row>
    <row r="19" spans="1:15" ht="34" x14ac:dyDescent="0.2">
      <c r="A19" s="73" t="s">
        <v>88</v>
      </c>
      <c r="B19" s="75">
        <v>2.25</v>
      </c>
      <c r="C19" s="75">
        <v>2.5</v>
      </c>
      <c r="D19" s="75">
        <v>2.75</v>
      </c>
      <c r="E19" s="75">
        <v>3</v>
      </c>
      <c r="F19" s="75">
        <v>3.25</v>
      </c>
      <c r="G19" s="75">
        <v>3.5</v>
      </c>
      <c r="H19" s="75">
        <v>3.75</v>
      </c>
      <c r="I19" s="75">
        <v>4</v>
      </c>
      <c r="J19" s="75">
        <v>5</v>
      </c>
      <c r="K19" s="75">
        <v>6</v>
      </c>
      <c r="L19" s="75">
        <v>7</v>
      </c>
      <c r="M19" s="75">
        <v>8</v>
      </c>
      <c r="N19" s="75">
        <v>10</v>
      </c>
      <c r="O19" s="69"/>
    </row>
    <row r="20" spans="1:15" x14ac:dyDescent="0.2">
      <c r="A20" s="71">
        <v>1</v>
      </c>
      <c r="B20" s="76">
        <f t="shared" ref="B20:N33" si="3">$E4*B$19</f>
        <v>32805.000000000022</v>
      </c>
      <c r="C20" s="76">
        <f t="shared" si="3"/>
        <v>36450.000000000022</v>
      </c>
      <c r="D20" s="76">
        <f t="shared" si="3"/>
        <v>40095.000000000022</v>
      </c>
      <c r="E20" s="76">
        <f t="shared" si="3"/>
        <v>43740.000000000029</v>
      </c>
      <c r="F20" s="76">
        <f t="shared" si="3"/>
        <v>47385.000000000029</v>
      </c>
      <c r="G20" s="76">
        <f t="shared" si="3"/>
        <v>51030.000000000029</v>
      </c>
      <c r="H20" s="76">
        <f t="shared" si="3"/>
        <v>54675.000000000036</v>
      </c>
      <c r="I20" s="76">
        <f t="shared" si="3"/>
        <v>58320.000000000036</v>
      </c>
      <c r="J20" s="76">
        <f t="shared" si="3"/>
        <v>72900.000000000044</v>
      </c>
      <c r="K20" s="76">
        <f t="shared" si="3"/>
        <v>87480.000000000058</v>
      </c>
      <c r="L20" s="76">
        <f t="shared" si="3"/>
        <v>102060.00000000006</v>
      </c>
      <c r="M20" s="76">
        <f t="shared" si="3"/>
        <v>116640.00000000007</v>
      </c>
      <c r="N20" s="76">
        <f t="shared" si="3"/>
        <v>145800.00000000009</v>
      </c>
      <c r="O20" s="69"/>
    </row>
    <row r="21" spans="1:15" x14ac:dyDescent="0.2">
      <c r="A21" s="71">
        <f t="shared" ref="A21:A27" si="4">A20+1</f>
        <v>2</v>
      </c>
      <c r="B21" s="76">
        <f t="shared" si="3"/>
        <v>44370.000000000029</v>
      </c>
      <c r="C21" s="76">
        <f t="shared" si="3"/>
        <v>49300.000000000036</v>
      </c>
      <c r="D21" s="76">
        <f t="shared" si="3"/>
        <v>54230.000000000044</v>
      </c>
      <c r="E21" s="76">
        <f t="shared" si="3"/>
        <v>59160.000000000044</v>
      </c>
      <c r="F21" s="76">
        <f t="shared" si="3"/>
        <v>64090.000000000044</v>
      </c>
      <c r="G21" s="76">
        <f t="shared" si="3"/>
        <v>69020.000000000058</v>
      </c>
      <c r="H21" s="76">
        <f t="shared" si="3"/>
        <v>73950.000000000058</v>
      </c>
      <c r="I21" s="76">
        <f t="shared" si="3"/>
        <v>78880.000000000058</v>
      </c>
      <c r="J21" s="76">
        <f t="shared" si="3"/>
        <v>98600.000000000073</v>
      </c>
      <c r="K21" s="76">
        <f t="shared" si="3"/>
        <v>118320.00000000009</v>
      </c>
      <c r="L21" s="76">
        <f t="shared" si="3"/>
        <v>138040.00000000012</v>
      </c>
      <c r="M21" s="76">
        <f t="shared" si="3"/>
        <v>157760.00000000012</v>
      </c>
      <c r="N21" s="76">
        <f t="shared" si="3"/>
        <v>197200.00000000015</v>
      </c>
      <c r="O21" s="69"/>
    </row>
    <row r="22" spans="1:15" x14ac:dyDescent="0.2">
      <c r="A22" s="71">
        <f t="shared" si="4"/>
        <v>3</v>
      </c>
      <c r="B22" s="76">
        <f t="shared" si="3"/>
        <v>55935.000000000044</v>
      </c>
      <c r="C22" s="76">
        <f t="shared" si="3"/>
        <v>62150.000000000044</v>
      </c>
      <c r="D22" s="76">
        <f t="shared" si="3"/>
        <v>68365.000000000044</v>
      </c>
      <c r="E22" s="76">
        <f t="shared" si="3"/>
        <v>74580.000000000058</v>
      </c>
      <c r="F22" s="76">
        <f t="shared" si="3"/>
        <v>80795.000000000058</v>
      </c>
      <c r="G22" s="76">
        <f t="shared" si="3"/>
        <v>87010.000000000058</v>
      </c>
      <c r="H22" s="76">
        <f t="shared" si="3"/>
        <v>93225.000000000073</v>
      </c>
      <c r="I22" s="76">
        <f t="shared" si="3"/>
        <v>99440.000000000073</v>
      </c>
      <c r="J22" s="76">
        <f t="shared" si="3"/>
        <v>124300.00000000009</v>
      </c>
      <c r="K22" s="76">
        <f t="shared" si="3"/>
        <v>149160.00000000012</v>
      </c>
      <c r="L22" s="76">
        <f t="shared" si="3"/>
        <v>174020.00000000012</v>
      </c>
      <c r="M22" s="76">
        <f t="shared" si="3"/>
        <v>198880.00000000015</v>
      </c>
      <c r="N22" s="76">
        <f t="shared" si="3"/>
        <v>248600.00000000017</v>
      </c>
      <c r="O22" s="69"/>
    </row>
    <row r="23" spans="1:15" x14ac:dyDescent="0.2">
      <c r="A23" s="71">
        <f t="shared" si="4"/>
        <v>4</v>
      </c>
      <c r="B23" s="76">
        <f t="shared" si="3"/>
        <v>67500.000000000044</v>
      </c>
      <c r="C23" s="76">
        <f t="shared" si="3"/>
        <v>75000.000000000044</v>
      </c>
      <c r="D23" s="76">
        <f t="shared" si="3"/>
        <v>82500.000000000044</v>
      </c>
      <c r="E23" s="76">
        <f t="shared" si="3"/>
        <v>90000.000000000058</v>
      </c>
      <c r="F23" s="76">
        <f t="shared" si="3"/>
        <v>97500.000000000058</v>
      </c>
      <c r="G23" s="76">
        <f t="shared" si="3"/>
        <v>105000.00000000006</v>
      </c>
      <c r="H23" s="76">
        <f t="shared" si="3"/>
        <v>112500.00000000007</v>
      </c>
      <c r="I23" s="76">
        <f t="shared" si="3"/>
        <v>120000.00000000007</v>
      </c>
      <c r="J23" s="76">
        <f t="shared" si="3"/>
        <v>150000.00000000009</v>
      </c>
      <c r="K23" s="76">
        <f t="shared" si="3"/>
        <v>180000.00000000012</v>
      </c>
      <c r="L23" s="76">
        <f t="shared" si="3"/>
        <v>210000.00000000012</v>
      </c>
      <c r="M23" s="76">
        <f t="shared" si="3"/>
        <v>240000.00000000015</v>
      </c>
      <c r="N23" s="76">
        <f t="shared" si="3"/>
        <v>300000.00000000017</v>
      </c>
      <c r="O23" s="69"/>
    </row>
    <row r="24" spans="1:15" x14ac:dyDescent="0.2">
      <c r="A24" s="71">
        <f t="shared" si="4"/>
        <v>5</v>
      </c>
      <c r="B24" s="76">
        <f t="shared" si="3"/>
        <v>79065.000000000044</v>
      </c>
      <c r="C24" s="76">
        <f t="shared" si="3"/>
        <v>87850.000000000058</v>
      </c>
      <c r="D24" s="76">
        <f t="shared" si="3"/>
        <v>96635.000000000058</v>
      </c>
      <c r="E24" s="76">
        <f t="shared" si="3"/>
        <v>105420.00000000006</v>
      </c>
      <c r="F24" s="76">
        <f t="shared" si="3"/>
        <v>114205.00000000007</v>
      </c>
      <c r="G24" s="76">
        <f t="shared" si="3"/>
        <v>122990.00000000007</v>
      </c>
      <c r="H24" s="76">
        <f t="shared" si="3"/>
        <v>131775.00000000009</v>
      </c>
      <c r="I24" s="76">
        <f t="shared" si="3"/>
        <v>140560.00000000009</v>
      </c>
      <c r="J24" s="76">
        <f t="shared" si="3"/>
        <v>175700.00000000012</v>
      </c>
      <c r="K24" s="76">
        <f t="shared" si="3"/>
        <v>210840.00000000012</v>
      </c>
      <c r="L24" s="76">
        <f t="shared" si="3"/>
        <v>245980.00000000015</v>
      </c>
      <c r="M24" s="76">
        <f t="shared" si="3"/>
        <v>281120.00000000017</v>
      </c>
      <c r="N24" s="76">
        <f t="shared" si="3"/>
        <v>351400.00000000023</v>
      </c>
      <c r="O24" s="69"/>
    </row>
    <row r="25" spans="1:15" x14ac:dyDescent="0.2">
      <c r="A25" s="71">
        <f t="shared" si="4"/>
        <v>6</v>
      </c>
      <c r="B25" s="76">
        <f t="shared" si="3"/>
        <v>90630.000000000058</v>
      </c>
      <c r="C25" s="76">
        <f t="shared" si="3"/>
        <v>100700.00000000007</v>
      </c>
      <c r="D25" s="76">
        <f t="shared" si="3"/>
        <v>110770.00000000009</v>
      </c>
      <c r="E25" s="76">
        <f t="shared" si="3"/>
        <v>120840.00000000009</v>
      </c>
      <c r="F25" s="76">
        <f t="shared" si="3"/>
        <v>130910.00000000009</v>
      </c>
      <c r="G25" s="76">
        <f t="shared" si="3"/>
        <v>140980.00000000012</v>
      </c>
      <c r="H25" s="76">
        <f t="shared" si="3"/>
        <v>151050.00000000012</v>
      </c>
      <c r="I25" s="76">
        <f t="shared" si="3"/>
        <v>161120.00000000012</v>
      </c>
      <c r="J25" s="76">
        <f t="shared" si="3"/>
        <v>201400.00000000015</v>
      </c>
      <c r="K25" s="76">
        <f t="shared" si="3"/>
        <v>241680.00000000017</v>
      </c>
      <c r="L25" s="76">
        <f t="shared" si="3"/>
        <v>281960.00000000023</v>
      </c>
      <c r="M25" s="76">
        <f t="shared" si="3"/>
        <v>322240.00000000023</v>
      </c>
      <c r="N25" s="76">
        <f t="shared" si="3"/>
        <v>402800.00000000029</v>
      </c>
      <c r="O25" s="69"/>
    </row>
    <row r="26" spans="1:15" x14ac:dyDescent="0.2">
      <c r="A26" s="71">
        <f t="shared" si="4"/>
        <v>7</v>
      </c>
      <c r="B26" s="76">
        <f t="shared" si="3"/>
        <v>102195.00000000006</v>
      </c>
      <c r="C26" s="76">
        <f t="shared" si="3"/>
        <v>113550.00000000007</v>
      </c>
      <c r="D26" s="76">
        <f t="shared" si="3"/>
        <v>124905.00000000009</v>
      </c>
      <c r="E26" s="76">
        <f t="shared" si="3"/>
        <v>136260.00000000009</v>
      </c>
      <c r="F26" s="76">
        <f t="shared" si="3"/>
        <v>147615.00000000009</v>
      </c>
      <c r="G26" s="76">
        <f t="shared" si="3"/>
        <v>158970.00000000012</v>
      </c>
      <c r="H26" s="76">
        <f t="shared" si="3"/>
        <v>170325.00000000012</v>
      </c>
      <c r="I26" s="76">
        <f t="shared" si="3"/>
        <v>181680.00000000012</v>
      </c>
      <c r="J26" s="76">
        <f t="shared" si="3"/>
        <v>227100.00000000015</v>
      </c>
      <c r="K26" s="76">
        <f t="shared" si="3"/>
        <v>272520.00000000017</v>
      </c>
      <c r="L26" s="76">
        <f t="shared" si="3"/>
        <v>317940.00000000023</v>
      </c>
      <c r="M26" s="76">
        <f t="shared" si="3"/>
        <v>363360.00000000023</v>
      </c>
      <c r="N26" s="76">
        <f t="shared" si="3"/>
        <v>454200.00000000029</v>
      </c>
      <c r="O26" s="69"/>
    </row>
    <row r="27" spans="1:15" x14ac:dyDescent="0.2">
      <c r="A27" s="71">
        <f t="shared" si="4"/>
        <v>8</v>
      </c>
      <c r="B27" s="76">
        <f t="shared" si="3"/>
        <v>113760.00000000009</v>
      </c>
      <c r="C27" s="76">
        <f t="shared" si="3"/>
        <v>126400.00000000009</v>
      </c>
      <c r="D27" s="76">
        <f t="shared" si="3"/>
        <v>139040.00000000009</v>
      </c>
      <c r="E27" s="76">
        <f t="shared" si="3"/>
        <v>151680.00000000012</v>
      </c>
      <c r="F27" s="76">
        <f t="shared" si="3"/>
        <v>164320.00000000012</v>
      </c>
      <c r="G27" s="76">
        <f t="shared" si="3"/>
        <v>176960.00000000012</v>
      </c>
      <c r="H27" s="76">
        <f t="shared" si="3"/>
        <v>189600.00000000015</v>
      </c>
      <c r="I27" s="76">
        <f t="shared" si="3"/>
        <v>202240.00000000015</v>
      </c>
      <c r="J27" s="76">
        <f t="shared" si="3"/>
        <v>252800.00000000017</v>
      </c>
      <c r="K27" s="76">
        <f t="shared" si="3"/>
        <v>303360.00000000023</v>
      </c>
      <c r="L27" s="76">
        <f t="shared" si="3"/>
        <v>353920.00000000023</v>
      </c>
      <c r="M27" s="76">
        <f t="shared" si="3"/>
        <v>404480.00000000029</v>
      </c>
      <c r="N27" s="76">
        <f t="shared" si="3"/>
        <v>505600.00000000035</v>
      </c>
      <c r="O27" s="69"/>
    </row>
    <row r="28" spans="1:15" x14ac:dyDescent="0.2">
      <c r="A28" s="71">
        <v>9</v>
      </c>
      <c r="B28" s="76">
        <f t="shared" si="3"/>
        <v>125325.0000000001</v>
      </c>
      <c r="C28" s="76">
        <f t="shared" si="3"/>
        <v>139250.00000000012</v>
      </c>
      <c r="D28" s="76">
        <f t="shared" si="3"/>
        <v>153175.00000000012</v>
      </c>
      <c r="E28" s="76">
        <f t="shared" si="3"/>
        <v>167100.00000000012</v>
      </c>
      <c r="F28" s="76">
        <f t="shared" si="3"/>
        <v>181025.00000000015</v>
      </c>
      <c r="G28" s="76">
        <f t="shared" si="3"/>
        <v>194950.00000000015</v>
      </c>
      <c r="H28" s="76">
        <f t="shared" si="3"/>
        <v>208875.00000000017</v>
      </c>
      <c r="I28" s="76">
        <f t="shared" si="3"/>
        <v>222800.00000000017</v>
      </c>
      <c r="J28" s="76">
        <f t="shared" si="3"/>
        <v>278500.00000000023</v>
      </c>
      <c r="K28" s="76">
        <f t="shared" si="3"/>
        <v>334200.00000000023</v>
      </c>
      <c r="L28" s="76">
        <f t="shared" si="3"/>
        <v>389900.00000000029</v>
      </c>
      <c r="M28" s="76">
        <f t="shared" si="3"/>
        <v>445600.00000000035</v>
      </c>
      <c r="N28" s="76">
        <f t="shared" si="3"/>
        <v>557000.00000000047</v>
      </c>
      <c r="O28" s="69"/>
    </row>
    <row r="29" spans="1:15" x14ac:dyDescent="0.2">
      <c r="A29" s="71">
        <v>10</v>
      </c>
      <c r="B29" s="76">
        <f t="shared" si="3"/>
        <v>136890.00000000009</v>
      </c>
      <c r="C29" s="76">
        <f t="shared" si="3"/>
        <v>152100.00000000012</v>
      </c>
      <c r="D29" s="76">
        <f t="shared" si="3"/>
        <v>167310.00000000012</v>
      </c>
      <c r="E29" s="76">
        <f t="shared" si="3"/>
        <v>182520.00000000012</v>
      </c>
      <c r="F29" s="76">
        <f t="shared" si="3"/>
        <v>197730.00000000015</v>
      </c>
      <c r="G29" s="76">
        <f t="shared" si="3"/>
        <v>212940.00000000015</v>
      </c>
      <c r="H29" s="76">
        <f t="shared" si="3"/>
        <v>228150.00000000017</v>
      </c>
      <c r="I29" s="76">
        <f t="shared" si="3"/>
        <v>243360.00000000017</v>
      </c>
      <c r="J29" s="76">
        <f t="shared" si="3"/>
        <v>304200.00000000023</v>
      </c>
      <c r="K29" s="76">
        <f t="shared" si="3"/>
        <v>365040.00000000023</v>
      </c>
      <c r="L29" s="76">
        <f t="shared" si="3"/>
        <v>425880.00000000029</v>
      </c>
      <c r="M29" s="76">
        <f t="shared" si="3"/>
        <v>486720.00000000035</v>
      </c>
      <c r="N29" s="76">
        <f t="shared" si="3"/>
        <v>608400.00000000047</v>
      </c>
      <c r="O29" s="69"/>
    </row>
    <row r="30" spans="1:15" x14ac:dyDescent="0.2">
      <c r="A30" s="71">
        <v>11</v>
      </c>
      <c r="B30" s="76">
        <f t="shared" si="3"/>
        <v>148455.00000000009</v>
      </c>
      <c r="C30" s="76">
        <f t="shared" si="3"/>
        <v>164950.00000000012</v>
      </c>
      <c r="D30" s="76">
        <f t="shared" si="3"/>
        <v>181445.00000000012</v>
      </c>
      <c r="E30" s="76">
        <f t="shared" si="3"/>
        <v>197940.00000000012</v>
      </c>
      <c r="F30" s="76">
        <f t="shared" si="3"/>
        <v>214435.00000000015</v>
      </c>
      <c r="G30" s="76">
        <f t="shared" si="3"/>
        <v>230930.00000000015</v>
      </c>
      <c r="H30" s="76">
        <f t="shared" si="3"/>
        <v>247425.00000000017</v>
      </c>
      <c r="I30" s="76">
        <f t="shared" si="3"/>
        <v>263920.00000000017</v>
      </c>
      <c r="J30" s="76">
        <f t="shared" si="3"/>
        <v>329900.00000000023</v>
      </c>
      <c r="K30" s="76">
        <f t="shared" si="3"/>
        <v>395880.00000000023</v>
      </c>
      <c r="L30" s="76">
        <f t="shared" si="3"/>
        <v>461860.00000000029</v>
      </c>
      <c r="M30" s="76">
        <f t="shared" si="3"/>
        <v>527840.00000000035</v>
      </c>
      <c r="N30" s="76">
        <f t="shared" si="3"/>
        <v>659800.00000000047</v>
      </c>
      <c r="O30" s="69"/>
    </row>
    <row r="31" spans="1:15" x14ac:dyDescent="0.2">
      <c r="A31" s="71">
        <v>12</v>
      </c>
      <c r="B31" s="76">
        <f t="shared" si="3"/>
        <v>160020.00000000009</v>
      </c>
      <c r="C31" s="76">
        <f t="shared" si="3"/>
        <v>177800.00000000012</v>
      </c>
      <c r="D31" s="76">
        <f t="shared" si="3"/>
        <v>195580.00000000012</v>
      </c>
      <c r="E31" s="76">
        <f t="shared" si="3"/>
        <v>213360.00000000012</v>
      </c>
      <c r="F31" s="76">
        <f t="shared" si="3"/>
        <v>231140.00000000015</v>
      </c>
      <c r="G31" s="76">
        <f t="shared" si="3"/>
        <v>248920.00000000015</v>
      </c>
      <c r="H31" s="76">
        <f t="shared" si="3"/>
        <v>266700.00000000017</v>
      </c>
      <c r="I31" s="76">
        <f t="shared" si="3"/>
        <v>284480.00000000017</v>
      </c>
      <c r="J31" s="76">
        <f t="shared" si="3"/>
        <v>355600.00000000023</v>
      </c>
      <c r="K31" s="76">
        <f t="shared" si="3"/>
        <v>426720.00000000023</v>
      </c>
      <c r="L31" s="76">
        <f t="shared" si="3"/>
        <v>497840.00000000029</v>
      </c>
      <c r="M31" s="76">
        <f t="shared" si="3"/>
        <v>568960.00000000035</v>
      </c>
      <c r="N31" s="76">
        <f t="shared" si="3"/>
        <v>711200.00000000047</v>
      </c>
      <c r="O31" s="69"/>
    </row>
    <row r="32" spans="1:15" x14ac:dyDescent="0.2">
      <c r="A32" s="71">
        <v>13</v>
      </c>
      <c r="B32" s="76">
        <f t="shared" si="3"/>
        <v>171585.00000000009</v>
      </c>
      <c r="C32" s="76">
        <f t="shared" si="3"/>
        <v>190650.00000000012</v>
      </c>
      <c r="D32" s="76">
        <f t="shared" si="3"/>
        <v>209715.00000000012</v>
      </c>
      <c r="E32" s="76">
        <f t="shared" si="3"/>
        <v>228780.00000000012</v>
      </c>
      <c r="F32" s="76">
        <f t="shared" si="3"/>
        <v>247845.00000000015</v>
      </c>
      <c r="G32" s="76">
        <f t="shared" si="3"/>
        <v>266910.00000000017</v>
      </c>
      <c r="H32" s="76">
        <f t="shared" si="3"/>
        <v>285975.00000000017</v>
      </c>
      <c r="I32" s="76">
        <f t="shared" si="3"/>
        <v>305040.00000000017</v>
      </c>
      <c r="J32" s="76">
        <f t="shared" si="3"/>
        <v>381300.00000000023</v>
      </c>
      <c r="K32" s="76">
        <f t="shared" si="3"/>
        <v>457560.00000000023</v>
      </c>
      <c r="L32" s="76">
        <f t="shared" si="3"/>
        <v>533820.00000000035</v>
      </c>
      <c r="M32" s="76">
        <f t="shared" si="3"/>
        <v>610080.00000000035</v>
      </c>
      <c r="N32" s="76">
        <f t="shared" si="3"/>
        <v>762600.00000000047</v>
      </c>
      <c r="O32" s="69"/>
    </row>
    <row r="33" spans="1:15" x14ac:dyDescent="0.2">
      <c r="A33" s="71">
        <v>14</v>
      </c>
      <c r="B33" s="79">
        <f t="shared" si="3"/>
        <v>183150.00000000009</v>
      </c>
      <c r="C33" s="79">
        <f t="shared" si="3"/>
        <v>203500.00000000012</v>
      </c>
      <c r="D33" s="79">
        <f t="shared" si="3"/>
        <v>223850.00000000012</v>
      </c>
      <c r="E33" s="79">
        <f t="shared" si="3"/>
        <v>244200.00000000012</v>
      </c>
      <c r="F33" s="79">
        <f t="shared" si="3"/>
        <v>264550.00000000012</v>
      </c>
      <c r="G33" s="79">
        <f t="shared" si="3"/>
        <v>284900.00000000017</v>
      </c>
      <c r="H33" s="79">
        <f t="shared" si="3"/>
        <v>305250.00000000017</v>
      </c>
      <c r="I33" s="79">
        <f t="shared" si="3"/>
        <v>325600.00000000017</v>
      </c>
      <c r="J33" s="79">
        <f t="shared" si="3"/>
        <v>407000.00000000023</v>
      </c>
      <c r="K33" s="79">
        <f t="shared" si="3"/>
        <v>488400.00000000023</v>
      </c>
      <c r="L33" s="79">
        <f t="shared" si="3"/>
        <v>569800.00000000035</v>
      </c>
      <c r="M33" s="79">
        <f t="shared" si="3"/>
        <v>651200.00000000035</v>
      </c>
      <c r="N33" s="79">
        <f t="shared" si="3"/>
        <v>814000.00000000047</v>
      </c>
      <c r="O33" s="69"/>
    </row>
    <row r="34" spans="1:15" ht="19" x14ac:dyDescent="0.25">
      <c r="A34" s="68" t="s">
        <v>86</v>
      </c>
      <c r="B34" s="76"/>
      <c r="C34" s="76"/>
      <c r="D34" s="76"/>
      <c r="E34" s="81"/>
      <c r="F34" s="76"/>
      <c r="G34" s="76"/>
      <c r="H34" s="76"/>
      <c r="I34" s="76"/>
      <c r="J34" s="76"/>
      <c r="K34" s="76"/>
      <c r="L34" s="76"/>
      <c r="M34" s="76"/>
      <c r="N34" s="76"/>
      <c r="O34" s="76"/>
    </row>
    <row r="35" spans="1:15" ht="19" x14ac:dyDescent="0.25">
      <c r="A35" s="82"/>
      <c r="B35" s="83"/>
      <c r="C35" s="69"/>
      <c r="D35" s="69"/>
      <c r="E35" s="69"/>
      <c r="F35" s="69"/>
      <c r="G35" s="69"/>
      <c r="H35" s="69"/>
      <c r="I35" s="72" t="s">
        <v>89</v>
      </c>
      <c r="J35" s="69"/>
      <c r="K35" s="69"/>
      <c r="L35" s="69"/>
      <c r="M35" s="84"/>
      <c r="N35" s="84"/>
      <c r="O35" s="69"/>
    </row>
    <row r="36" spans="1:15" ht="34" x14ac:dyDescent="0.2">
      <c r="A36" s="85" t="s">
        <v>88</v>
      </c>
      <c r="B36" s="74">
        <f>B3</f>
        <v>0.25</v>
      </c>
      <c r="C36" s="74">
        <f>C3</f>
        <v>0.5</v>
      </c>
      <c r="D36" s="74">
        <f>D3</f>
        <v>0.75</v>
      </c>
      <c r="E36" s="74">
        <f>E3</f>
        <v>1</v>
      </c>
      <c r="F36" s="74">
        <f>F3</f>
        <v>1.25</v>
      </c>
      <c r="G36" s="74">
        <v>1.3</v>
      </c>
      <c r="H36" s="86">
        <v>1.33</v>
      </c>
      <c r="I36" s="86">
        <v>1.35</v>
      </c>
      <c r="J36" s="74">
        <v>1.38</v>
      </c>
      <c r="K36" s="74">
        <f>K3</f>
        <v>1.5</v>
      </c>
      <c r="L36" s="74">
        <f>L3</f>
        <v>1.75</v>
      </c>
      <c r="M36" s="86">
        <v>1.8</v>
      </c>
      <c r="N36" s="86">
        <v>1.85</v>
      </c>
      <c r="O36" s="74">
        <f>O3</f>
        <v>2</v>
      </c>
    </row>
    <row r="37" spans="1:15" x14ac:dyDescent="0.2">
      <c r="A37" s="71">
        <v>1</v>
      </c>
      <c r="B37" s="76">
        <f t="shared" ref="B37:O50" si="5">B4/12</f>
        <v>303.75000000000017</v>
      </c>
      <c r="C37" s="76">
        <f t="shared" si="5"/>
        <v>607.50000000000034</v>
      </c>
      <c r="D37" s="76">
        <f t="shared" si="5"/>
        <v>911.25000000000057</v>
      </c>
      <c r="E37" s="77">
        <f t="shared" si="5"/>
        <v>1215.0000000000007</v>
      </c>
      <c r="F37" s="76">
        <f t="shared" si="5"/>
        <v>1518.7500000000009</v>
      </c>
      <c r="G37" s="76">
        <f t="shared" si="5"/>
        <v>1579.5000000000009</v>
      </c>
      <c r="H37" s="76">
        <f t="shared" si="5"/>
        <v>1615.950000000001</v>
      </c>
      <c r="I37" s="76">
        <f t="shared" si="5"/>
        <v>1640.2500000000011</v>
      </c>
      <c r="J37" s="76">
        <f t="shared" si="5"/>
        <v>1676.700000000001</v>
      </c>
      <c r="K37" s="76">
        <f t="shared" si="5"/>
        <v>1822.5000000000011</v>
      </c>
      <c r="L37" s="76">
        <f t="shared" si="5"/>
        <v>2126.2500000000014</v>
      </c>
      <c r="M37" s="76">
        <f t="shared" si="5"/>
        <v>2187.0000000000014</v>
      </c>
      <c r="N37" s="76">
        <f t="shared" si="5"/>
        <v>2247.7500000000014</v>
      </c>
      <c r="O37" s="76">
        <f t="shared" si="5"/>
        <v>2430.0000000000014</v>
      </c>
    </row>
    <row r="38" spans="1:15" x14ac:dyDescent="0.2">
      <c r="A38" s="71">
        <f t="shared" ref="A38:A44" si="6">A37+1</f>
        <v>2</v>
      </c>
      <c r="B38" s="76">
        <f t="shared" si="5"/>
        <v>410.83333333333366</v>
      </c>
      <c r="C38" s="76">
        <f t="shared" si="5"/>
        <v>821.66666666666731</v>
      </c>
      <c r="D38" s="76">
        <f t="shared" si="5"/>
        <v>1232.5000000000009</v>
      </c>
      <c r="E38" s="77">
        <f t="shared" si="5"/>
        <v>1643.3333333333346</v>
      </c>
      <c r="F38" s="76">
        <f t="shared" si="5"/>
        <v>2054.1666666666683</v>
      </c>
      <c r="G38" s="76">
        <f t="shared" si="5"/>
        <v>2136.3333333333348</v>
      </c>
      <c r="H38" s="76">
        <f t="shared" si="5"/>
        <v>2185.633333333335</v>
      </c>
      <c r="I38" s="76">
        <f t="shared" si="5"/>
        <v>2218.5000000000018</v>
      </c>
      <c r="J38" s="76">
        <f t="shared" si="5"/>
        <v>2267.8000000000015</v>
      </c>
      <c r="K38" s="76">
        <f t="shared" si="5"/>
        <v>2465.0000000000018</v>
      </c>
      <c r="L38" s="76">
        <f t="shared" si="5"/>
        <v>2875.8333333333358</v>
      </c>
      <c r="M38" s="76">
        <f t="shared" si="5"/>
        <v>2958.0000000000023</v>
      </c>
      <c r="N38" s="76">
        <f t="shared" si="5"/>
        <v>3040.1666666666692</v>
      </c>
      <c r="O38" s="76">
        <f t="shared" si="5"/>
        <v>3286.6666666666692</v>
      </c>
    </row>
    <row r="39" spans="1:15" x14ac:dyDescent="0.2">
      <c r="A39" s="71">
        <f t="shared" si="6"/>
        <v>3</v>
      </c>
      <c r="B39" s="76">
        <f t="shared" si="5"/>
        <v>517.91666666666708</v>
      </c>
      <c r="C39" s="76">
        <f t="shared" si="5"/>
        <v>1035.8333333333342</v>
      </c>
      <c r="D39" s="76">
        <f t="shared" si="5"/>
        <v>1553.7500000000011</v>
      </c>
      <c r="E39" s="77">
        <f t="shared" si="5"/>
        <v>2071.6666666666683</v>
      </c>
      <c r="F39" s="76">
        <f t="shared" si="5"/>
        <v>2589.5833333333353</v>
      </c>
      <c r="G39" s="76">
        <f t="shared" si="5"/>
        <v>2693.1666666666688</v>
      </c>
      <c r="H39" s="76">
        <f t="shared" si="5"/>
        <v>2755.3166666666689</v>
      </c>
      <c r="I39" s="76">
        <f t="shared" si="5"/>
        <v>2796.7500000000023</v>
      </c>
      <c r="J39" s="76">
        <f t="shared" si="5"/>
        <v>2858.9000000000019</v>
      </c>
      <c r="K39" s="76">
        <f t="shared" si="5"/>
        <v>3107.5000000000023</v>
      </c>
      <c r="L39" s="76">
        <f t="shared" si="5"/>
        <v>3625.4166666666692</v>
      </c>
      <c r="M39" s="76">
        <f t="shared" si="5"/>
        <v>3729.0000000000032</v>
      </c>
      <c r="N39" s="76">
        <f t="shared" si="5"/>
        <v>3832.5833333333362</v>
      </c>
      <c r="O39" s="76">
        <f t="shared" si="5"/>
        <v>4143.3333333333367</v>
      </c>
    </row>
    <row r="40" spans="1:15" x14ac:dyDescent="0.2">
      <c r="A40" s="71">
        <f t="shared" si="6"/>
        <v>4</v>
      </c>
      <c r="B40" s="76">
        <f t="shared" si="5"/>
        <v>625.00000000000034</v>
      </c>
      <c r="C40" s="76">
        <f t="shared" si="5"/>
        <v>1250.0000000000007</v>
      </c>
      <c r="D40" s="76">
        <f t="shared" si="5"/>
        <v>1875.0000000000011</v>
      </c>
      <c r="E40" s="77">
        <f t="shared" si="5"/>
        <v>2500.0000000000014</v>
      </c>
      <c r="F40" s="76">
        <f t="shared" si="5"/>
        <v>3125.0000000000018</v>
      </c>
      <c r="G40" s="76">
        <f t="shared" si="5"/>
        <v>3250.0000000000018</v>
      </c>
      <c r="H40" s="76">
        <f t="shared" si="5"/>
        <v>3325.0000000000023</v>
      </c>
      <c r="I40" s="76">
        <f t="shared" si="5"/>
        <v>3375.0000000000023</v>
      </c>
      <c r="J40" s="76">
        <f t="shared" si="5"/>
        <v>3450.0000000000018</v>
      </c>
      <c r="K40" s="76">
        <f t="shared" si="5"/>
        <v>3750.0000000000023</v>
      </c>
      <c r="L40" s="76">
        <f t="shared" si="5"/>
        <v>4375.0000000000027</v>
      </c>
      <c r="M40" s="76">
        <f t="shared" si="5"/>
        <v>4500.0000000000027</v>
      </c>
      <c r="N40" s="76">
        <f t="shared" si="5"/>
        <v>4625.0000000000027</v>
      </c>
      <c r="O40" s="76">
        <f t="shared" si="5"/>
        <v>5000.0000000000027</v>
      </c>
    </row>
    <row r="41" spans="1:15" x14ac:dyDescent="0.2">
      <c r="A41" s="71">
        <f t="shared" si="6"/>
        <v>5</v>
      </c>
      <c r="B41" s="76">
        <f t="shared" si="5"/>
        <v>732.08333333333383</v>
      </c>
      <c r="C41" s="76">
        <f t="shared" si="5"/>
        <v>1464.1666666666677</v>
      </c>
      <c r="D41" s="76">
        <f t="shared" si="5"/>
        <v>2196.2500000000014</v>
      </c>
      <c r="E41" s="77">
        <f t="shared" si="5"/>
        <v>2928.3333333333353</v>
      </c>
      <c r="F41" s="76">
        <f t="shared" si="5"/>
        <v>3660.4166666666692</v>
      </c>
      <c r="G41" s="76">
        <f t="shared" si="5"/>
        <v>3806.8333333333358</v>
      </c>
      <c r="H41" s="76">
        <f t="shared" si="5"/>
        <v>3894.6833333333361</v>
      </c>
      <c r="I41" s="76">
        <f t="shared" si="5"/>
        <v>3953.2500000000023</v>
      </c>
      <c r="J41" s="76">
        <f t="shared" si="5"/>
        <v>4041.1000000000022</v>
      </c>
      <c r="K41" s="76">
        <f t="shared" si="5"/>
        <v>4392.5000000000027</v>
      </c>
      <c r="L41" s="76">
        <f t="shared" si="5"/>
        <v>5124.5833333333367</v>
      </c>
      <c r="M41" s="76">
        <f t="shared" si="5"/>
        <v>5271.0000000000036</v>
      </c>
      <c r="N41" s="76">
        <f t="shared" si="5"/>
        <v>5417.4166666666706</v>
      </c>
      <c r="O41" s="76">
        <f t="shared" si="5"/>
        <v>5856.6666666666706</v>
      </c>
    </row>
    <row r="42" spans="1:15" x14ac:dyDescent="0.2">
      <c r="A42" s="71">
        <f t="shared" si="6"/>
        <v>6</v>
      </c>
      <c r="B42" s="76">
        <f t="shared" si="5"/>
        <v>839.16666666666731</v>
      </c>
      <c r="C42" s="76">
        <f t="shared" si="5"/>
        <v>1678.3333333333346</v>
      </c>
      <c r="D42" s="76">
        <f t="shared" si="5"/>
        <v>2517.5000000000018</v>
      </c>
      <c r="E42" s="77">
        <f t="shared" si="5"/>
        <v>3356.6666666666692</v>
      </c>
      <c r="F42" s="76">
        <f t="shared" si="5"/>
        <v>4195.8333333333367</v>
      </c>
      <c r="G42" s="76">
        <f t="shared" si="5"/>
        <v>4363.6666666666697</v>
      </c>
      <c r="H42" s="76">
        <f t="shared" si="5"/>
        <v>4464.3666666666704</v>
      </c>
      <c r="I42" s="76">
        <f t="shared" si="5"/>
        <v>4531.5000000000036</v>
      </c>
      <c r="J42" s="76">
        <f t="shared" si="5"/>
        <v>4632.2000000000035</v>
      </c>
      <c r="K42" s="76">
        <f t="shared" si="5"/>
        <v>5035.0000000000036</v>
      </c>
      <c r="L42" s="76">
        <f t="shared" si="5"/>
        <v>5874.1666666666715</v>
      </c>
      <c r="M42" s="76">
        <f t="shared" si="5"/>
        <v>6042.0000000000045</v>
      </c>
      <c r="N42" s="76">
        <f t="shared" si="5"/>
        <v>6209.8333333333385</v>
      </c>
      <c r="O42" s="76">
        <f t="shared" si="5"/>
        <v>6713.3333333333385</v>
      </c>
    </row>
    <row r="43" spans="1:15" x14ac:dyDescent="0.2">
      <c r="A43" s="71">
        <f t="shared" si="6"/>
        <v>7</v>
      </c>
      <c r="B43" s="76">
        <f t="shared" si="5"/>
        <v>946.25000000000057</v>
      </c>
      <c r="C43" s="76">
        <f t="shared" si="5"/>
        <v>1892.5000000000011</v>
      </c>
      <c r="D43" s="76">
        <f t="shared" si="5"/>
        <v>2838.7500000000018</v>
      </c>
      <c r="E43" s="77">
        <f t="shared" si="5"/>
        <v>3785.0000000000023</v>
      </c>
      <c r="F43" s="76">
        <f t="shared" si="5"/>
        <v>4731.2500000000027</v>
      </c>
      <c r="G43" s="76">
        <f t="shared" si="5"/>
        <v>4920.5000000000027</v>
      </c>
      <c r="H43" s="76">
        <f t="shared" si="5"/>
        <v>5034.0500000000038</v>
      </c>
      <c r="I43" s="76">
        <f t="shared" si="5"/>
        <v>5109.7500000000036</v>
      </c>
      <c r="J43" s="76">
        <f t="shared" si="5"/>
        <v>5223.3000000000029</v>
      </c>
      <c r="K43" s="76">
        <f t="shared" si="5"/>
        <v>5677.5000000000036</v>
      </c>
      <c r="L43" s="76">
        <f t="shared" si="5"/>
        <v>6623.7500000000045</v>
      </c>
      <c r="M43" s="76">
        <f t="shared" si="5"/>
        <v>6813.0000000000045</v>
      </c>
      <c r="N43" s="76">
        <f t="shared" si="5"/>
        <v>7002.2500000000045</v>
      </c>
      <c r="O43" s="76">
        <f t="shared" si="5"/>
        <v>7570.0000000000045</v>
      </c>
    </row>
    <row r="44" spans="1:15" x14ac:dyDescent="0.2">
      <c r="A44" s="71">
        <f t="shared" si="6"/>
        <v>8</v>
      </c>
      <c r="B44" s="76">
        <f t="shared" si="5"/>
        <v>1053.3333333333342</v>
      </c>
      <c r="C44" s="76">
        <f t="shared" si="5"/>
        <v>2106.6666666666683</v>
      </c>
      <c r="D44" s="76">
        <f t="shared" si="5"/>
        <v>3160.0000000000023</v>
      </c>
      <c r="E44" s="77">
        <f t="shared" si="5"/>
        <v>4213.3333333333367</v>
      </c>
      <c r="F44" s="76">
        <f t="shared" si="5"/>
        <v>5266.6666666666706</v>
      </c>
      <c r="G44" s="76">
        <f t="shared" si="5"/>
        <v>5477.3333333333367</v>
      </c>
      <c r="H44" s="76">
        <f t="shared" si="5"/>
        <v>5603.7333333333372</v>
      </c>
      <c r="I44" s="76">
        <f t="shared" si="5"/>
        <v>5688.0000000000045</v>
      </c>
      <c r="J44" s="76">
        <f t="shared" si="5"/>
        <v>5814.4000000000042</v>
      </c>
      <c r="K44" s="76">
        <f t="shared" si="5"/>
        <v>6320.0000000000045</v>
      </c>
      <c r="L44" s="76">
        <f t="shared" si="5"/>
        <v>7373.3333333333385</v>
      </c>
      <c r="M44" s="76">
        <f t="shared" si="5"/>
        <v>7584.0000000000064</v>
      </c>
      <c r="N44" s="76">
        <f t="shared" si="5"/>
        <v>7794.6666666666724</v>
      </c>
      <c r="O44" s="76">
        <f t="shared" si="5"/>
        <v>8426.6666666666733</v>
      </c>
    </row>
    <row r="45" spans="1:15" x14ac:dyDescent="0.2">
      <c r="A45" s="71">
        <v>9</v>
      </c>
      <c r="B45" s="76">
        <f t="shared" si="5"/>
        <v>1160.4166666666677</v>
      </c>
      <c r="C45" s="76">
        <f t="shared" si="5"/>
        <v>2320.8333333333353</v>
      </c>
      <c r="D45" s="76">
        <f t="shared" si="5"/>
        <v>3481.2500000000023</v>
      </c>
      <c r="E45" s="77">
        <f t="shared" si="5"/>
        <v>4641.6666666666706</v>
      </c>
      <c r="F45" s="76">
        <f t="shared" si="5"/>
        <v>5802.0833333333385</v>
      </c>
      <c r="G45" s="76">
        <f t="shared" si="5"/>
        <v>6034.1666666666715</v>
      </c>
      <c r="H45" s="76">
        <f t="shared" si="5"/>
        <v>6173.4166666666715</v>
      </c>
      <c r="I45" s="76">
        <f t="shared" si="5"/>
        <v>6266.2500000000045</v>
      </c>
      <c r="J45" s="76">
        <f t="shared" si="5"/>
        <v>6405.5000000000045</v>
      </c>
      <c r="K45" s="76">
        <f t="shared" si="5"/>
        <v>6962.5000000000045</v>
      </c>
      <c r="L45" s="76">
        <f t="shared" si="5"/>
        <v>8122.9166666666724</v>
      </c>
      <c r="M45" s="76">
        <f t="shared" si="5"/>
        <v>8355.0000000000073</v>
      </c>
      <c r="N45" s="76">
        <f t="shared" si="5"/>
        <v>8587.0833333333412</v>
      </c>
      <c r="O45" s="76">
        <f t="shared" si="5"/>
        <v>9283.3333333333412</v>
      </c>
    </row>
    <row r="46" spans="1:15" x14ac:dyDescent="0.2">
      <c r="A46" s="71">
        <v>10</v>
      </c>
      <c r="B46" s="76">
        <f t="shared" si="5"/>
        <v>1267.5000000000009</v>
      </c>
      <c r="C46" s="76">
        <f t="shared" si="5"/>
        <v>2535.0000000000018</v>
      </c>
      <c r="D46" s="76">
        <f t="shared" si="5"/>
        <v>3802.5000000000023</v>
      </c>
      <c r="E46" s="77">
        <f t="shared" si="5"/>
        <v>5070.0000000000036</v>
      </c>
      <c r="F46" s="76">
        <f t="shared" si="5"/>
        <v>6337.5000000000045</v>
      </c>
      <c r="G46" s="76">
        <f t="shared" si="5"/>
        <v>6591.0000000000045</v>
      </c>
      <c r="H46" s="76">
        <f t="shared" si="5"/>
        <v>6743.1000000000049</v>
      </c>
      <c r="I46" s="76">
        <f t="shared" si="5"/>
        <v>6844.5000000000045</v>
      </c>
      <c r="J46" s="76">
        <f t="shared" si="5"/>
        <v>6996.6000000000049</v>
      </c>
      <c r="K46" s="76">
        <f t="shared" si="5"/>
        <v>7605.0000000000045</v>
      </c>
      <c r="L46" s="76">
        <f t="shared" si="5"/>
        <v>8872.5000000000055</v>
      </c>
      <c r="M46" s="76">
        <f t="shared" si="5"/>
        <v>9126.0000000000073</v>
      </c>
      <c r="N46" s="76">
        <f t="shared" si="5"/>
        <v>9379.5000000000073</v>
      </c>
      <c r="O46" s="76">
        <f t="shared" si="5"/>
        <v>10140.000000000007</v>
      </c>
    </row>
    <row r="47" spans="1:15" x14ac:dyDescent="0.2">
      <c r="A47" s="71">
        <v>11</v>
      </c>
      <c r="B47" s="76">
        <f t="shared" si="5"/>
        <v>1374.5833333333342</v>
      </c>
      <c r="C47" s="76">
        <f t="shared" si="5"/>
        <v>2749.1666666666683</v>
      </c>
      <c r="D47" s="76">
        <f t="shared" si="5"/>
        <v>4123.7500000000027</v>
      </c>
      <c r="E47" s="77">
        <f t="shared" si="5"/>
        <v>5498.3333333333367</v>
      </c>
      <c r="F47" s="76">
        <f t="shared" si="5"/>
        <v>6872.9166666666715</v>
      </c>
      <c r="G47" s="76">
        <f t="shared" si="5"/>
        <v>7147.8333333333385</v>
      </c>
      <c r="H47" s="76">
        <f t="shared" si="5"/>
        <v>7312.7833333333392</v>
      </c>
      <c r="I47" s="76">
        <f t="shared" si="5"/>
        <v>7422.7500000000045</v>
      </c>
      <c r="J47" s="76">
        <f t="shared" si="5"/>
        <v>7587.7000000000044</v>
      </c>
      <c r="K47" s="76">
        <f t="shared" si="5"/>
        <v>8247.5000000000055</v>
      </c>
      <c r="L47" s="76">
        <f t="shared" si="5"/>
        <v>9622.0833333333394</v>
      </c>
      <c r="M47" s="76">
        <f t="shared" si="5"/>
        <v>9897.0000000000073</v>
      </c>
      <c r="N47" s="76">
        <f t="shared" si="5"/>
        <v>10171.916666666673</v>
      </c>
      <c r="O47" s="76">
        <f t="shared" si="5"/>
        <v>10996.666666666673</v>
      </c>
    </row>
    <row r="48" spans="1:15" x14ac:dyDescent="0.2">
      <c r="A48" s="71">
        <v>12</v>
      </c>
      <c r="B48" s="76">
        <f t="shared" si="5"/>
        <v>1481.6666666666677</v>
      </c>
      <c r="C48" s="76">
        <f t="shared" si="5"/>
        <v>2963.3333333333353</v>
      </c>
      <c r="D48" s="76">
        <f t="shared" si="5"/>
        <v>4445.0000000000027</v>
      </c>
      <c r="E48" s="77">
        <f t="shared" si="5"/>
        <v>5926.6666666666706</v>
      </c>
      <c r="F48" s="76">
        <f t="shared" si="5"/>
        <v>7408.3333333333385</v>
      </c>
      <c r="G48" s="76">
        <f t="shared" si="5"/>
        <v>7704.6666666666715</v>
      </c>
      <c r="H48" s="76">
        <f t="shared" si="5"/>
        <v>7882.4666666666717</v>
      </c>
      <c r="I48" s="76">
        <f t="shared" si="5"/>
        <v>8001.0000000000045</v>
      </c>
      <c r="J48" s="76">
        <f t="shared" si="5"/>
        <v>8178.8000000000038</v>
      </c>
      <c r="K48" s="76">
        <f t="shared" si="5"/>
        <v>8890.0000000000055</v>
      </c>
      <c r="L48" s="76">
        <f t="shared" si="5"/>
        <v>10371.666666666673</v>
      </c>
      <c r="M48" s="76">
        <f t="shared" si="5"/>
        <v>10668.000000000007</v>
      </c>
      <c r="N48" s="76">
        <f t="shared" si="5"/>
        <v>10964.333333333341</v>
      </c>
      <c r="O48" s="76">
        <f t="shared" si="5"/>
        <v>11853.333333333341</v>
      </c>
    </row>
    <row r="49" spans="1:15" x14ac:dyDescent="0.2">
      <c r="A49" s="71">
        <v>13</v>
      </c>
      <c r="B49" s="76">
        <f t="shared" si="5"/>
        <v>1588.7500000000009</v>
      </c>
      <c r="C49" s="76">
        <f t="shared" si="5"/>
        <v>3177.5000000000018</v>
      </c>
      <c r="D49" s="76">
        <f t="shared" si="5"/>
        <v>4766.2500000000027</v>
      </c>
      <c r="E49" s="77">
        <f t="shared" si="5"/>
        <v>6355.0000000000036</v>
      </c>
      <c r="F49" s="76">
        <f t="shared" si="5"/>
        <v>7943.7500000000045</v>
      </c>
      <c r="G49" s="76">
        <f t="shared" si="5"/>
        <v>8261.5000000000055</v>
      </c>
      <c r="H49" s="76">
        <f t="shared" si="5"/>
        <v>8452.1500000000051</v>
      </c>
      <c r="I49" s="76">
        <f t="shared" si="5"/>
        <v>8579.2500000000055</v>
      </c>
      <c r="J49" s="76">
        <f t="shared" si="5"/>
        <v>8769.9000000000033</v>
      </c>
      <c r="K49" s="76">
        <f t="shared" si="5"/>
        <v>9532.5000000000055</v>
      </c>
      <c r="L49" s="76">
        <f t="shared" si="5"/>
        <v>11121.250000000007</v>
      </c>
      <c r="M49" s="76">
        <f t="shared" si="5"/>
        <v>11439.000000000007</v>
      </c>
      <c r="N49" s="76">
        <f t="shared" si="5"/>
        <v>11756.750000000007</v>
      </c>
      <c r="O49" s="76">
        <f t="shared" si="5"/>
        <v>12710.000000000007</v>
      </c>
    </row>
    <row r="50" spans="1:15" x14ac:dyDescent="0.2">
      <c r="A50" s="71">
        <v>14</v>
      </c>
      <c r="B50" s="79">
        <f t="shared" si="5"/>
        <v>1695.8333333333342</v>
      </c>
      <c r="C50" s="79">
        <f t="shared" si="5"/>
        <v>3391.6666666666683</v>
      </c>
      <c r="D50" s="79">
        <f t="shared" si="5"/>
        <v>5087.5000000000027</v>
      </c>
      <c r="E50" s="87">
        <f t="shared" si="5"/>
        <v>6783.3333333333367</v>
      </c>
      <c r="F50" s="79">
        <f t="shared" si="5"/>
        <v>8479.1666666666715</v>
      </c>
      <c r="G50" s="79">
        <f t="shared" si="5"/>
        <v>8818.3333333333376</v>
      </c>
      <c r="H50" s="79">
        <f t="shared" si="5"/>
        <v>9021.8333333333376</v>
      </c>
      <c r="I50" s="79">
        <f t="shared" si="5"/>
        <v>9157.5000000000055</v>
      </c>
      <c r="J50" s="79">
        <f t="shared" si="5"/>
        <v>9361.0000000000055</v>
      </c>
      <c r="K50" s="79">
        <f t="shared" si="5"/>
        <v>10175.000000000005</v>
      </c>
      <c r="L50" s="79">
        <f t="shared" si="5"/>
        <v>11870.833333333341</v>
      </c>
      <c r="M50" s="79">
        <f t="shared" si="5"/>
        <v>12210.000000000007</v>
      </c>
      <c r="N50" s="79">
        <f t="shared" si="5"/>
        <v>12549.166666666673</v>
      </c>
      <c r="O50" s="79">
        <f t="shared" si="5"/>
        <v>13566.666666666673</v>
      </c>
    </row>
    <row r="51" spans="1:15" x14ac:dyDescent="0.2">
      <c r="A51" s="69"/>
      <c r="B51" s="69"/>
      <c r="C51" s="69"/>
      <c r="D51" s="69"/>
      <c r="E51" s="69"/>
      <c r="F51" s="69"/>
      <c r="G51" s="69"/>
      <c r="H51" s="69"/>
      <c r="I51" s="69"/>
      <c r="J51" s="69"/>
      <c r="K51" s="69"/>
      <c r="L51" s="69"/>
      <c r="M51" s="69"/>
      <c r="N51" s="69"/>
      <c r="O51" s="69"/>
    </row>
    <row r="52" spans="1:15" ht="34" x14ac:dyDescent="0.2">
      <c r="A52" s="85" t="s">
        <v>88</v>
      </c>
      <c r="B52" s="74">
        <v>2.25</v>
      </c>
      <c r="C52" s="74">
        <f t="shared" ref="C52:I52" si="7">C19</f>
        <v>2.5</v>
      </c>
      <c r="D52" s="74">
        <f t="shared" si="7"/>
        <v>2.75</v>
      </c>
      <c r="E52" s="74">
        <f t="shared" si="7"/>
        <v>3</v>
      </c>
      <c r="F52" s="74">
        <f t="shared" si="7"/>
        <v>3.25</v>
      </c>
      <c r="G52" s="74">
        <f t="shared" si="7"/>
        <v>3.5</v>
      </c>
      <c r="H52" s="74">
        <f t="shared" si="7"/>
        <v>3.75</v>
      </c>
      <c r="I52" s="74">
        <f t="shared" si="7"/>
        <v>4</v>
      </c>
      <c r="J52" s="74">
        <v>5</v>
      </c>
      <c r="K52" s="74">
        <v>6</v>
      </c>
      <c r="L52" s="74">
        <v>7</v>
      </c>
      <c r="M52" s="74">
        <v>8</v>
      </c>
      <c r="N52" s="74">
        <v>10</v>
      </c>
      <c r="O52" s="69"/>
    </row>
    <row r="53" spans="1:15" x14ac:dyDescent="0.2">
      <c r="A53" s="71">
        <v>1</v>
      </c>
      <c r="B53" s="76">
        <f t="shared" ref="B53:N66" si="8">B20/12</f>
        <v>2733.7500000000018</v>
      </c>
      <c r="C53" s="76">
        <f t="shared" si="8"/>
        <v>3037.5000000000018</v>
      </c>
      <c r="D53" s="76">
        <f t="shared" si="8"/>
        <v>3341.2500000000018</v>
      </c>
      <c r="E53" s="76">
        <f t="shared" si="8"/>
        <v>3645.0000000000023</v>
      </c>
      <c r="F53" s="76">
        <f t="shared" si="8"/>
        <v>3948.7500000000023</v>
      </c>
      <c r="G53" s="76">
        <f t="shared" si="8"/>
        <v>4252.5000000000027</v>
      </c>
      <c r="H53" s="76">
        <f t="shared" si="8"/>
        <v>4556.2500000000027</v>
      </c>
      <c r="I53" s="76">
        <f t="shared" si="8"/>
        <v>4860.0000000000027</v>
      </c>
      <c r="J53" s="76">
        <f t="shared" si="8"/>
        <v>6075.0000000000036</v>
      </c>
      <c r="K53" s="76">
        <f t="shared" si="8"/>
        <v>7290.0000000000045</v>
      </c>
      <c r="L53" s="76">
        <f t="shared" si="8"/>
        <v>8505.0000000000055</v>
      </c>
      <c r="M53" s="76">
        <f t="shared" si="8"/>
        <v>9720.0000000000055</v>
      </c>
      <c r="N53" s="76">
        <f t="shared" si="8"/>
        <v>12150.000000000007</v>
      </c>
      <c r="O53" s="69"/>
    </row>
    <row r="54" spans="1:15" x14ac:dyDescent="0.2">
      <c r="A54" s="71">
        <f t="shared" ref="A54:A60" si="9">A53+1</f>
        <v>2</v>
      </c>
      <c r="B54" s="76">
        <f t="shared" si="8"/>
        <v>3697.5000000000023</v>
      </c>
      <c r="C54" s="76">
        <f t="shared" si="8"/>
        <v>4108.3333333333367</v>
      </c>
      <c r="D54" s="76">
        <f t="shared" si="8"/>
        <v>4519.1666666666706</v>
      </c>
      <c r="E54" s="76">
        <f t="shared" si="8"/>
        <v>4930.0000000000036</v>
      </c>
      <c r="F54" s="76">
        <f t="shared" si="8"/>
        <v>5340.8333333333367</v>
      </c>
      <c r="G54" s="76">
        <f t="shared" si="8"/>
        <v>5751.6666666666715</v>
      </c>
      <c r="H54" s="76">
        <f t="shared" si="8"/>
        <v>6162.5000000000045</v>
      </c>
      <c r="I54" s="76">
        <f t="shared" si="8"/>
        <v>6573.3333333333385</v>
      </c>
      <c r="J54" s="76">
        <f t="shared" si="8"/>
        <v>8216.6666666666733</v>
      </c>
      <c r="K54" s="76">
        <f t="shared" si="8"/>
        <v>9860.0000000000073</v>
      </c>
      <c r="L54" s="76">
        <f t="shared" si="8"/>
        <v>11503.333333333343</v>
      </c>
      <c r="M54" s="76">
        <f t="shared" si="8"/>
        <v>13146.666666666677</v>
      </c>
      <c r="N54" s="76">
        <f t="shared" si="8"/>
        <v>16433.333333333347</v>
      </c>
      <c r="O54" s="88"/>
    </row>
    <row r="55" spans="1:15" x14ac:dyDescent="0.2">
      <c r="A55" s="71">
        <f t="shared" si="9"/>
        <v>3</v>
      </c>
      <c r="B55" s="76">
        <f t="shared" si="8"/>
        <v>4661.2500000000036</v>
      </c>
      <c r="C55" s="76">
        <f t="shared" si="8"/>
        <v>5179.1666666666706</v>
      </c>
      <c r="D55" s="76">
        <f t="shared" si="8"/>
        <v>5697.0833333333367</v>
      </c>
      <c r="E55" s="76">
        <f t="shared" si="8"/>
        <v>6215.0000000000045</v>
      </c>
      <c r="F55" s="76">
        <f t="shared" si="8"/>
        <v>6732.9166666666715</v>
      </c>
      <c r="G55" s="76">
        <f t="shared" si="8"/>
        <v>7250.8333333333385</v>
      </c>
      <c r="H55" s="76">
        <f t="shared" si="8"/>
        <v>7768.7500000000064</v>
      </c>
      <c r="I55" s="76">
        <f t="shared" si="8"/>
        <v>8286.6666666666733</v>
      </c>
      <c r="J55" s="76">
        <f t="shared" si="8"/>
        <v>10358.333333333341</v>
      </c>
      <c r="K55" s="76">
        <f t="shared" si="8"/>
        <v>12430.000000000009</v>
      </c>
      <c r="L55" s="76">
        <f t="shared" si="8"/>
        <v>14501.666666666677</v>
      </c>
      <c r="M55" s="76">
        <f t="shared" si="8"/>
        <v>16573.333333333347</v>
      </c>
      <c r="N55" s="76">
        <f t="shared" si="8"/>
        <v>20716.666666666682</v>
      </c>
      <c r="O55" s="88"/>
    </row>
    <row r="56" spans="1:15" x14ac:dyDescent="0.2">
      <c r="A56" s="71">
        <f t="shared" si="9"/>
        <v>4</v>
      </c>
      <c r="B56" s="76">
        <f t="shared" si="8"/>
        <v>5625.0000000000036</v>
      </c>
      <c r="C56" s="76">
        <f t="shared" si="8"/>
        <v>6250.0000000000036</v>
      </c>
      <c r="D56" s="76">
        <f t="shared" si="8"/>
        <v>6875.0000000000036</v>
      </c>
      <c r="E56" s="76">
        <f t="shared" si="8"/>
        <v>7500.0000000000045</v>
      </c>
      <c r="F56" s="76">
        <f t="shared" si="8"/>
        <v>8125.0000000000045</v>
      </c>
      <c r="G56" s="76">
        <f t="shared" si="8"/>
        <v>8750.0000000000055</v>
      </c>
      <c r="H56" s="76">
        <f t="shared" si="8"/>
        <v>9375.0000000000055</v>
      </c>
      <c r="I56" s="76">
        <f t="shared" si="8"/>
        <v>10000.000000000005</v>
      </c>
      <c r="J56" s="76">
        <f t="shared" si="8"/>
        <v>12500.000000000007</v>
      </c>
      <c r="K56" s="76">
        <f t="shared" si="8"/>
        <v>15000.000000000009</v>
      </c>
      <c r="L56" s="76">
        <f t="shared" si="8"/>
        <v>17500.000000000011</v>
      </c>
      <c r="M56" s="76">
        <f t="shared" si="8"/>
        <v>20000.000000000011</v>
      </c>
      <c r="N56" s="76">
        <f t="shared" si="8"/>
        <v>25000.000000000015</v>
      </c>
      <c r="O56" s="88"/>
    </row>
    <row r="57" spans="1:15" x14ac:dyDescent="0.2">
      <c r="A57" s="71">
        <f t="shared" si="9"/>
        <v>5</v>
      </c>
      <c r="B57" s="76">
        <f t="shared" si="8"/>
        <v>6588.7500000000036</v>
      </c>
      <c r="C57" s="76">
        <f t="shared" si="8"/>
        <v>7320.8333333333385</v>
      </c>
      <c r="D57" s="76">
        <f t="shared" si="8"/>
        <v>8052.9166666666715</v>
      </c>
      <c r="E57" s="76">
        <f t="shared" si="8"/>
        <v>8785.0000000000055</v>
      </c>
      <c r="F57" s="76">
        <f t="shared" si="8"/>
        <v>9517.0833333333394</v>
      </c>
      <c r="G57" s="76">
        <f t="shared" si="8"/>
        <v>10249.166666666673</v>
      </c>
      <c r="H57" s="76">
        <f t="shared" si="8"/>
        <v>10981.250000000007</v>
      </c>
      <c r="I57" s="76">
        <f t="shared" si="8"/>
        <v>11713.333333333341</v>
      </c>
      <c r="J57" s="76">
        <f t="shared" si="8"/>
        <v>14641.666666666677</v>
      </c>
      <c r="K57" s="76">
        <f t="shared" si="8"/>
        <v>17570.000000000011</v>
      </c>
      <c r="L57" s="76">
        <f t="shared" si="8"/>
        <v>20498.333333333347</v>
      </c>
      <c r="M57" s="76">
        <f t="shared" si="8"/>
        <v>23426.666666666682</v>
      </c>
      <c r="N57" s="76">
        <f t="shared" si="8"/>
        <v>29283.333333333354</v>
      </c>
      <c r="O57" s="88"/>
    </row>
    <row r="58" spans="1:15" x14ac:dyDescent="0.2">
      <c r="A58" s="71">
        <f t="shared" si="9"/>
        <v>6</v>
      </c>
      <c r="B58" s="76">
        <f t="shared" si="8"/>
        <v>7552.5000000000045</v>
      </c>
      <c r="C58" s="76">
        <f t="shared" si="8"/>
        <v>8391.6666666666733</v>
      </c>
      <c r="D58" s="76">
        <f t="shared" si="8"/>
        <v>9230.8333333333412</v>
      </c>
      <c r="E58" s="76">
        <f t="shared" si="8"/>
        <v>10070.000000000007</v>
      </c>
      <c r="F58" s="76">
        <f t="shared" si="8"/>
        <v>10909.166666666673</v>
      </c>
      <c r="G58" s="76">
        <f t="shared" si="8"/>
        <v>11748.333333333343</v>
      </c>
      <c r="H58" s="76">
        <f t="shared" si="8"/>
        <v>12587.500000000009</v>
      </c>
      <c r="I58" s="76">
        <f t="shared" si="8"/>
        <v>13426.666666666677</v>
      </c>
      <c r="J58" s="76">
        <f t="shared" si="8"/>
        <v>16783.333333333347</v>
      </c>
      <c r="K58" s="76">
        <f t="shared" si="8"/>
        <v>20140.000000000015</v>
      </c>
      <c r="L58" s="76">
        <f t="shared" si="8"/>
        <v>23496.666666666686</v>
      </c>
      <c r="M58" s="76">
        <f t="shared" si="8"/>
        <v>26853.333333333354</v>
      </c>
      <c r="N58" s="76">
        <f t="shared" si="8"/>
        <v>33566.666666666693</v>
      </c>
      <c r="O58" s="88"/>
    </row>
    <row r="59" spans="1:15" x14ac:dyDescent="0.2">
      <c r="A59" s="71">
        <f t="shared" si="9"/>
        <v>7</v>
      </c>
      <c r="B59" s="76">
        <f t="shared" si="8"/>
        <v>8516.2500000000055</v>
      </c>
      <c r="C59" s="76">
        <f t="shared" si="8"/>
        <v>9462.5000000000055</v>
      </c>
      <c r="D59" s="76">
        <f t="shared" si="8"/>
        <v>10408.750000000007</v>
      </c>
      <c r="E59" s="76">
        <f t="shared" si="8"/>
        <v>11355.000000000007</v>
      </c>
      <c r="F59" s="76">
        <f t="shared" si="8"/>
        <v>12301.250000000007</v>
      </c>
      <c r="G59" s="76">
        <f t="shared" si="8"/>
        <v>13247.500000000009</v>
      </c>
      <c r="H59" s="76">
        <f t="shared" si="8"/>
        <v>14193.750000000009</v>
      </c>
      <c r="I59" s="76">
        <f t="shared" si="8"/>
        <v>15140.000000000009</v>
      </c>
      <c r="J59" s="76">
        <f t="shared" si="8"/>
        <v>18925.000000000011</v>
      </c>
      <c r="K59" s="76">
        <f t="shared" si="8"/>
        <v>22710.000000000015</v>
      </c>
      <c r="L59" s="76">
        <f t="shared" si="8"/>
        <v>26495.000000000018</v>
      </c>
      <c r="M59" s="76">
        <f t="shared" si="8"/>
        <v>30280.000000000018</v>
      </c>
      <c r="N59" s="76">
        <f t="shared" si="8"/>
        <v>37850.000000000022</v>
      </c>
      <c r="O59" s="88"/>
    </row>
    <row r="60" spans="1:15" x14ac:dyDescent="0.2">
      <c r="A60" s="71">
        <f t="shared" si="9"/>
        <v>8</v>
      </c>
      <c r="B60" s="76">
        <f t="shared" si="8"/>
        <v>9480.0000000000073</v>
      </c>
      <c r="C60" s="76">
        <f t="shared" si="8"/>
        <v>10533.333333333341</v>
      </c>
      <c r="D60" s="76">
        <f t="shared" si="8"/>
        <v>11586.666666666673</v>
      </c>
      <c r="E60" s="76">
        <f t="shared" si="8"/>
        <v>12640.000000000009</v>
      </c>
      <c r="F60" s="76">
        <f t="shared" si="8"/>
        <v>13693.333333333343</v>
      </c>
      <c r="G60" s="76">
        <f t="shared" si="8"/>
        <v>14746.666666666677</v>
      </c>
      <c r="H60" s="76">
        <f t="shared" si="8"/>
        <v>15800.000000000013</v>
      </c>
      <c r="I60" s="76">
        <f t="shared" si="8"/>
        <v>16853.333333333347</v>
      </c>
      <c r="J60" s="76">
        <f t="shared" si="8"/>
        <v>21066.666666666682</v>
      </c>
      <c r="K60" s="76">
        <f t="shared" si="8"/>
        <v>25280.000000000018</v>
      </c>
      <c r="L60" s="76">
        <f t="shared" si="8"/>
        <v>29493.333333333354</v>
      </c>
      <c r="M60" s="76">
        <f t="shared" si="8"/>
        <v>33706.666666666693</v>
      </c>
      <c r="N60" s="76">
        <f t="shared" si="8"/>
        <v>42133.333333333365</v>
      </c>
      <c r="O60" s="88"/>
    </row>
    <row r="61" spans="1:15" x14ac:dyDescent="0.2">
      <c r="A61" s="71">
        <v>9</v>
      </c>
      <c r="B61" s="76">
        <f t="shared" si="8"/>
        <v>10443.750000000009</v>
      </c>
      <c r="C61" s="76">
        <f t="shared" si="8"/>
        <v>11604.166666666677</v>
      </c>
      <c r="D61" s="76">
        <f t="shared" si="8"/>
        <v>12764.583333333343</v>
      </c>
      <c r="E61" s="76">
        <f t="shared" si="8"/>
        <v>13925.000000000009</v>
      </c>
      <c r="F61" s="76">
        <f t="shared" si="8"/>
        <v>15085.416666666679</v>
      </c>
      <c r="G61" s="76">
        <f t="shared" si="8"/>
        <v>16245.833333333345</v>
      </c>
      <c r="H61" s="76">
        <f t="shared" si="8"/>
        <v>17406.250000000015</v>
      </c>
      <c r="I61" s="76">
        <f t="shared" si="8"/>
        <v>18566.666666666682</v>
      </c>
      <c r="J61" s="76">
        <f t="shared" si="8"/>
        <v>23208.333333333354</v>
      </c>
      <c r="K61" s="76">
        <f t="shared" si="8"/>
        <v>27850.000000000018</v>
      </c>
      <c r="L61" s="76">
        <f t="shared" si="8"/>
        <v>32491.66666666669</v>
      </c>
      <c r="M61" s="76">
        <f t="shared" si="8"/>
        <v>37133.333333333365</v>
      </c>
      <c r="N61" s="76">
        <f t="shared" si="8"/>
        <v>46416.666666666708</v>
      </c>
      <c r="O61" s="88"/>
    </row>
    <row r="62" spans="1:15" x14ac:dyDescent="0.2">
      <c r="A62" s="71">
        <v>10</v>
      </c>
      <c r="B62" s="76">
        <f t="shared" si="8"/>
        <v>11407.500000000007</v>
      </c>
      <c r="C62" s="76">
        <f t="shared" si="8"/>
        <v>12675.000000000009</v>
      </c>
      <c r="D62" s="76">
        <f t="shared" si="8"/>
        <v>13942.500000000009</v>
      </c>
      <c r="E62" s="76">
        <f t="shared" si="8"/>
        <v>15210.000000000009</v>
      </c>
      <c r="F62" s="76">
        <f t="shared" si="8"/>
        <v>16477.500000000011</v>
      </c>
      <c r="G62" s="76">
        <f t="shared" si="8"/>
        <v>17745.000000000011</v>
      </c>
      <c r="H62" s="76">
        <f t="shared" si="8"/>
        <v>19012.500000000015</v>
      </c>
      <c r="I62" s="76">
        <f t="shared" si="8"/>
        <v>20280.000000000015</v>
      </c>
      <c r="J62" s="76">
        <f t="shared" si="8"/>
        <v>25350.000000000018</v>
      </c>
      <c r="K62" s="76">
        <f t="shared" si="8"/>
        <v>30420.000000000018</v>
      </c>
      <c r="L62" s="76">
        <f t="shared" si="8"/>
        <v>35490.000000000022</v>
      </c>
      <c r="M62" s="76">
        <f t="shared" si="8"/>
        <v>40560.000000000029</v>
      </c>
      <c r="N62" s="76">
        <f t="shared" si="8"/>
        <v>50700.000000000036</v>
      </c>
      <c r="O62" s="69"/>
    </row>
    <row r="63" spans="1:15" x14ac:dyDescent="0.2">
      <c r="A63" s="71">
        <v>11</v>
      </c>
      <c r="B63" s="76">
        <f t="shared" si="8"/>
        <v>12371.250000000007</v>
      </c>
      <c r="C63" s="76">
        <f t="shared" si="8"/>
        <v>13745.833333333343</v>
      </c>
      <c r="D63" s="76">
        <f t="shared" si="8"/>
        <v>15120.416666666677</v>
      </c>
      <c r="E63" s="76">
        <f t="shared" si="8"/>
        <v>16495.000000000011</v>
      </c>
      <c r="F63" s="76">
        <f t="shared" si="8"/>
        <v>17869.583333333347</v>
      </c>
      <c r="G63" s="76">
        <f t="shared" si="8"/>
        <v>19244.166666666679</v>
      </c>
      <c r="H63" s="76">
        <f t="shared" si="8"/>
        <v>20618.750000000015</v>
      </c>
      <c r="I63" s="76">
        <f t="shared" si="8"/>
        <v>21993.333333333347</v>
      </c>
      <c r="J63" s="76">
        <f t="shared" si="8"/>
        <v>27491.666666666686</v>
      </c>
      <c r="K63" s="76">
        <f t="shared" si="8"/>
        <v>32990.000000000022</v>
      </c>
      <c r="L63" s="76">
        <f t="shared" si="8"/>
        <v>38488.333333333358</v>
      </c>
      <c r="M63" s="76">
        <f t="shared" si="8"/>
        <v>43986.666666666693</v>
      </c>
      <c r="N63" s="76">
        <f t="shared" si="8"/>
        <v>54983.333333333372</v>
      </c>
      <c r="O63" s="69"/>
    </row>
    <row r="64" spans="1:15" x14ac:dyDescent="0.2">
      <c r="A64" s="71">
        <v>12</v>
      </c>
      <c r="B64" s="76">
        <f t="shared" si="8"/>
        <v>13335.000000000007</v>
      </c>
      <c r="C64" s="76">
        <f t="shared" si="8"/>
        <v>14816.666666666677</v>
      </c>
      <c r="D64" s="76">
        <f t="shared" si="8"/>
        <v>16298.333333333343</v>
      </c>
      <c r="E64" s="76">
        <f t="shared" si="8"/>
        <v>17780.000000000011</v>
      </c>
      <c r="F64" s="76">
        <f t="shared" si="8"/>
        <v>19261.666666666679</v>
      </c>
      <c r="G64" s="76">
        <f t="shared" si="8"/>
        <v>20743.333333333347</v>
      </c>
      <c r="H64" s="76">
        <f t="shared" si="8"/>
        <v>22225.000000000015</v>
      </c>
      <c r="I64" s="76">
        <f t="shared" si="8"/>
        <v>23706.666666666682</v>
      </c>
      <c r="J64" s="76">
        <f t="shared" si="8"/>
        <v>29633.333333333354</v>
      </c>
      <c r="K64" s="76">
        <f t="shared" si="8"/>
        <v>35560.000000000022</v>
      </c>
      <c r="L64" s="76">
        <f t="shared" si="8"/>
        <v>41486.666666666693</v>
      </c>
      <c r="M64" s="76">
        <f t="shared" si="8"/>
        <v>47413.333333333365</v>
      </c>
      <c r="N64" s="76">
        <f t="shared" si="8"/>
        <v>59266.666666666708</v>
      </c>
      <c r="O64" s="69"/>
    </row>
    <row r="65" spans="1:15" x14ac:dyDescent="0.2">
      <c r="A65" s="71">
        <v>13</v>
      </c>
      <c r="B65" s="76">
        <f t="shared" si="8"/>
        <v>14298.750000000007</v>
      </c>
      <c r="C65" s="76">
        <f t="shared" si="8"/>
        <v>15887.500000000009</v>
      </c>
      <c r="D65" s="76">
        <f t="shared" si="8"/>
        <v>17476.250000000011</v>
      </c>
      <c r="E65" s="76">
        <f t="shared" si="8"/>
        <v>19065.000000000011</v>
      </c>
      <c r="F65" s="76">
        <f t="shared" si="8"/>
        <v>20653.750000000011</v>
      </c>
      <c r="G65" s="76">
        <f t="shared" si="8"/>
        <v>22242.500000000015</v>
      </c>
      <c r="H65" s="76">
        <f t="shared" si="8"/>
        <v>23831.250000000015</v>
      </c>
      <c r="I65" s="76">
        <f t="shared" si="8"/>
        <v>25420.000000000015</v>
      </c>
      <c r="J65" s="76">
        <f t="shared" si="8"/>
        <v>31775.000000000018</v>
      </c>
      <c r="K65" s="76">
        <f t="shared" si="8"/>
        <v>38130.000000000022</v>
      </c>
      <c r="L65" s="76">
        <f t="shared" si="8"/>
        <v>44485.000000000029</v>
      </c>
      <c r="M65" s="76">
        <f t="shared" si="8"/>
        <v>50840.000000000029</v>
      </c>
      <c r="N65" s="76">
        <f t="shared" si="8"/>
        <v>63550.000000000036</v>
      </c>
      <c r="O65" s="69"/>
    </row>
    <row r="66" spans="1:15" x14ac:dyDescent="0.2">
      <c r="A66" s="71">
        <v>14</v>
      </c>
      <c r="B66" s="79">
        <f t="shared" si="8"/>
        <v>15262.500000000007</v>
      </c>
      <c r="C66" s="79">
        <f t="shared" si="8"/>
        <v>16958.333333333343</v>
      </c>
      <c r="D66" s="79">
        <f t="shared" si="8"/>
        <v>18654.166666666675</v>
      </c>
      <c r="E66" s="79">
        <f t="shared" si="8"/>
        <v>20350.000000000011</v>
      </c>
      <c r="F66" s="79">
        <f t="shared" si="8"/>
        <v>22045.833333333343</v>
      </c>
      <c r="G66" s="79">
        <f t="shared" si="8"/>
        <v>23741.666666666682</v>
      </c>
      <c r="H66" s="79">
        <f t="shared" si="8"/>
        <v>25437.500000000015</v>
      </c>
      <c r="I66" s="79">
        <f t="shared" si="8"/>
        <v>27133.333333333347</v>
      </c>
      <c r="J66" s="79">
        <f t="shared" si="8"/>
        <v>33916.666666666686</v>
      </c>
      <c r="K66" s="79">
        <f t="shared" si="8"/>
        <v>40700.000000000022</v>
      </c>
      <c r="L66" s="79">
        <f t="shared" si="8"/>
        <v>47483.333333333365</v>
      </c>
      <c r="M66" s="79">
        <f t="shared" si="8"/>
        <v>54266.666666666693</v>
      </c>
      <c r="N66" s="79">
        <f t="shared" si="8"/>
        <v>67833.333333333372</v>
      </c>
      <c r="O66" s="69"/>
    </row>
  </sheetData>
  <sheetProtection sheet="1" objects="1" scenarios="1"/>
  <pageMargins left="0.7" right="0.7" top="0.75" bottom="0.75" header="0.3" footer="0.3"/>
  <pageSetup scale="52" orientation="portrait" horizontalDpi="0" verticalDpi="0"/>
  <headerFooter>
    <oddHeader>&amp;CLE: &amp;UScholarship Office&amp;U
Model: &amp;UScholarships&amp;U
PS: &amp;UScholarship Director&amp;U PKT: &amp;UIncome Based Scholarship Application
&amp;UPoverty Level Guidelines&amp;RPacket Ref #: &amp;"Calibri (Body),Regular"&amp;KFF0000D.03&amp;"-,Regular"&amp;K01+000
MFI #: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33D85-B158-B44A-ADFE-3958D661F3CE}">
  <dimension ref="A1:G170"/>
  <sheetViews>
    <sheetView view="pageLayout" zoomScaleNormal="100" workbookViewId="0">
      <selection sqref="A1:G1"/>
    </sheetView>
  </sheetViews>
  <sheetFormatPr baseColWidth="10" defaultRowHeight="15" x14ac:dyDescent="0.2"/>
  <sheetData>
    <row r="1" spans="1:7" x14ac:dyDescent="0.2">
      <c r="A1" s="193" t="s">
        <v>187</v>
      </c>
      <c r="B1" s="193"/>
      <c r="C1" s="193"/>
      <c r="D1" s="193"/>
      <c r="E1" s="193"/>
      <c r="F1" s="193"/>
      <c r="G1" s="193"/>
    </row>
    <row r="3" spans="1:7" x14ac:dyDescent="0.2">
      <c r="A3" t="s">
        <v>188</v>
      </c>
    </row>
    <row r="5" spans="1:7" x14ac:dyDescent="0.2">
      <c r="A5" s="156" t="s">
        <v>189</v>
      </c>
    </row>
    <row r="7" spans="1:7" x14ac:dyDescent="0.2">
      <c r="A7" t="s">
        <v>190</v>
      </c>
    </row>
    <row r="9" spans="1:7" x14ac:dyDescent="0.2">
      <c r="A9" s="156" t="s">
        <v>191</v>
      </c>
    </row>
    <row r="11" spans="1:7" x14ac:dyDescent="0.2">
      <c r="A11" t="s">
        <v>195</v>
      </c>
    </row>
    <row r="13" spans="1:7" x14ac:dyDescent="0.2">
      <c r="A13" s="156" t="s">
        <v>196</v>
      </c>
    </row>
    <row r="15" spans="1:7" x14ac:dyDescent="0.2">
      <c r="A15" t="s">
        <v>197</v>
      </c>
    </row>
    <row r="17" spans="1:7" ht="15" customHeight="1" x14ac:dyDescent="0.2">
      <c r="A17" s="192" t="s">
        <v>240</v>
      </c>
      <c r="B17" s="192"/>
      <c r="C17" s="192"/>
      <c r="D17" s="192"/>
      <c r="E17" s="192"/>
      <c r="F17" s="192"/>
      <c r="G17" s="192"/>
    </row>
    <row r="18" spans="1:7" x14ac:dyDescent="0.2">
      <c r="A18" s="192"/>
      <c r="B18" s="192"/>
      <c r="C18" s="192"/>
      <c r="D18" s="192"/>
      <c r="E18" s="192"/>
      <c r="F18" s="192"/>
      <c r="G18" s="192"/>
    </row>
    <row r="19" spans="1:7" x14ac:dyDescent="0.2">
      <c r="A19" s="192"/>
      <c r="B19" s="192"/>
      <c r="C19" s="192"/>
      <c r="D19" s="192"/>
      <c r="E19" s="192"/>
      <c r="F19" s="192"/>
      <c r="G19" s="192"/>
    </row>
    <row r="20" spans="1:7" x14ac:dyDescent="0.2">
      <c r="A20" s="192"/>
      <c r="B20" s="192"/>
      <c r="C20" s="192"/>
      <c r="D20" s="192"/>
      <c r="E20" s="192"/>
      <c r="F20" s="192"/>
      <c r="G20" s="192"/>
    </row>
    <row r="22" spans="1:7" x14ac:dyDescent="0.2">
      <c r="A22" t="s">
        <v>198</v>
      </c>
    </row>
    <row r="24" spans="1:7" ht="15" customHeight="1" x14ac:dyDescent="0.2">
      <c r="A24" s="192" t="s">
        <v>199</v>
      </c>
      <c r="B24" s="192"/>
      <c r="C24" s="192"/>
      <c r="D24" s="192"/>
      <c r="E24" s="192"/>
      <c r="F24" s="192"/>
      <c r="G24" s="192"/>
    </row>
    <row r="25" spans="1:7" x14ac:dyDescent="0.2">
      <c r="A25" s="192"/>
      <c r="B25" s="192"/>
      <c r="C25" s="192"/>
      <c r="D25" s="192"/>
      <c r="E25" s="192"/>
      <c r="F25" s="192"/>
      <c r="G25" s="192"/>
    </row>
    <row r="26" spans="1:7" x14ac:dyDescent="0.2">
      <c r="A26" s="192"/>
      <c r="B26" s="192"/>
      <c r="C26" s="192"/>
      <c r="D26" s="192"/>
      <c r="E26" s="192"/>
      <c r="F26" s="192"/>
      <c r="G26" s="192"/>
    </row>
    <row r="27" spans="1:7" x14ac:dyDescent="0.2">
      <c r="A27" s="157"/>
      <c r="B27" s="157"/>
      <c r="C27" s="157"/>
      <c r="D27" s="157"/>
      <c r="E27" s="157"/>
      <c r="F27" s="157"/>
      <c r="G27" s="157"/>
    </row>
    <row r="28" spans="1:7" x14ac:dyDescent="0.2">
      <c r="A28" t="s">
        <v>200</v>
      </c>
      <c r="B28" s="157"/>
      <c r="C28" s="157"/>
      <c r="D28" s="157"/>
      <c r="E28" s="157"/>
      <c r="F28" s="157"/>
      <c r="G28" s="157"/>
    </row>
    <row r="29" spans="1:7" x14ac:dyDescent="0.2">
      <c r="A29" s="157"/>
      <c r="B29" s="157"/>
      <c r="C29" s="157"/>
      <c r="D29" s="157"/>
      <c r="E29" s="157"/>
      <c r="F29" s="157"/>
      <c r="G29" s="157"/>
    </row>
    <row r="30" spans="1:7" x14ac:dyDescent="0.2">
      <c r="A30" s="192" t="s">
        <v>201</v>
      </c>
      <c r="B30" s="192"/>
      <c r="C30" s="192"/>
      <c r="D30" s="192"/>
      <c r="E30" s="192"/>
      <c r="F30" s="192"/>
      <c r="G30" s="192"/>
    </row>
    <row r="31" spans="1:7" x14ac:dyDescent="0.2">
      <c r="A31" s="192"/>
      <c r="B31" s="192"/>
      <c r="C31" s="192"/>
      <c r="D31" s="192"/>
      <c r="E31" s="192"/>
      <c r="F31" s="192"/>
      <c r="G31" s="192"/>
    </row>
    <row r="32" spans="1:7" x14ac:dyDescent="0.2">
      <c r="A32" s="157"/>
      <c r="B32" s="157"/>
      <c r="C32" s="157"/>
      <c r="D32" s="157"/>
      <c r="E32" s="157"/>
      <c r="F32" s="157"/>
      <c r="G32" s="157"/>
    </row>
    <row r="33" spans="1:7" x14ac:dyDescent="0.2">
      <c r="A33" t="s">
        <v>202</v>
      </c>
    </row>
    <row r="35" spans="1:7" x14ac:dyDescent="0.2">
      <c r="A35" s="192" t="s">
        <v>203</v>
      </c>
      <c r="B35" s="192"/>
      <c r="C35" s="192"/>
      <c r="D35" s="192"/>
      <c r="E35" s="192"/>
      <c r="F35" s="192"/>
      <c r="G35" s="192"/>
    </row>
    <row r="36" spans="1:7" x14ac:dyDescent="0.2">
      <c r="A36" s="192"/>
      <c r="B36" s="192"/>
      <c r="C36" s="192"/>
      <c r="D36" s="192"/>
      <c r="E36" s="192"/>
      <c r="F36" s="192"/>
      <c r="G36" s="192"/>
    </row>
    <row r="37" spans="1:7" x14ac:dyDescent="0.2">
      <c r="A37" s="155"/>
      <c r="B37" s="155"/>
      <c r="C37" s="155"/>
      <c r="D37" s="155"/>
      <c r="E37" s="155"/>
      <c r="F37" s="155"/>
      <c r="G37" s="155"/>
    </row>
    <row r="38" spans="1:7" x14ac:dyDescent="0.2">
      <c r="A38" s="67" t="s">
        <v>243</v>
      </c>
      <c r="B38" s="155"/>
      <c r="C38" s="155"/>
      <c r="D38" s="155"/>
      <c r="E38" s="155"/>
      <c r="F38" s="155"/>
      <c r="G38" s="155"/>
    </row>
    <row r="39" spans="1:7" x14ac:dyDescent="0.2">
      <c r="A39" s="155"/>
      <c r="B39" s="155"/>
      <c r="C39" s="155"/>
      <c r="D39" s="155"/>
      <c r="E39" s="155"/>
      <c r="F39" s="155"/>
      <c r="G39" s="155"/>
    </row>
    <row r="40" spans="1:7" x14ac:dyDescent="0.2">
      <c r="A40" s="192" t="s">
        <v>242</v>
      </c>
      <c r="B40" s="192"/>
      <c r="C40" s="192"/>
      <c r="D40" s="192"/>
      <c r="E40" s="192"/>
      <c r="F40" s="192"/>
      <c r="G40" s="192"/>
    </row>
    <row r="41" spans="1:7" x14ac:dyDescent="0.2">
      <c r="A41" s="192"/>
      <c r="B41" s="192"/>
      <c r="C41" s="192"/>
      <c r="D41" s="192"/>
      <c r="E41" s="192"/>
      <c r="F41" s="192"/>
      <c r="G41" s="192"/>
    </row>
    <row r="42" spans="1:7" x14ac:dyDescent="0.2">
      <c r="A42" s="155"/>
      <c r="B42" s="155"/>
      <c r="C42" s="155"/>
      <c r="D42" s="155"/>
      <c r="E42" s="155"/>
      <c r="F42" s="155"/>
      <c r="G42" s="155"/>
    </row>
    <row r="43" spans="1:7" x14ac:dyDescent="0.2">
      <c r="A43" s="67" t="s">
        <v>225</v>
      </c>
      <c r="B43" s="155"/>
      <c r="C43" s="155"/>
      <c r="D43" s="155"/>
      <c r="E43" s="155"/>
      <c r="F43" s="155"/>
      <c r="G43" s="155"/>
    </row>
    <row r="44" spans="1:7" x14ac:dyDescent="0.2">
      <c r="A44" s="155"/>
      <c r="B44" s="155"/>
      <c r="C44" s="155"/>
      <c r="D44" s="155"/>
      <c r="E44" s="155"/>
      <c r="F44" s="155"/>
      <c r="G44" s="155"/>
    </row>
    <row r="45" spans="1:7" x14ac:dyDescent="0.2">
      <c r="A45" s="192" t="s">
        <v>226</v>
      </c>
      <c r="B45" s="192"/>
      <c r="C45" s="192"/>
      <c r="D45" s="192"/>
      <c r="E45" s="192"/>
      <c r="F45" s="192"/>
      <c r="G45" s="192"/>
    </row>
    <row r="46" spans="1:7" x14ac:dyDescent="0.2">
      <c r="A46" s="192"/>
      <c r="B46" s="192"/>
      <c r="C46" s="192"/>
      <c r="D46" s="192"/>
      <c r="E46" s="192"/>
      <c r="F46" s="192"/>
      <c r="G46" s="192"/>
    </row>
    <row r="47" spans="1:7" x14ac:dyDescent="0.2">
      <c r="A47" s="155"/>
      <c r="B47" s="155"/>
      <c r="C47" s="155"/>
      <c r="D47" s="155"/>
      <c r="E47" s="155"/>
      <c r="F47" s="155"/>
      <c r="G47" s="155"/>
    </row>
    <row r="48" spans="1:7" x14ac:dyDescent="0.2">
      <c r="A48" s="178" t="s">
        <v>249</v>
      </c>
      <c r="B48" s="178"/>
      <c r="C48" s="178"/>
      <c r="D48" s="178"/>
      <c r="E48" s="178"/>
      <c r="F48" s="178"/>
      <c r="G48" s="178"/>
    </row>
    <row r="49" spans="1:7" x14ac:dyDescent="0.2">
      <c r="A49" s="178"/>
      <c r="B49" s="178"/>
      <c r="C49" s="178"/>
      <c r="D49" s="178"/>
      <c r="E49" s="178"/>
      <c r="F49" s="178"/>
      <c r="G49" s="178"/>
    </row>
    <row r="50" spans="1:7" x14ac:dyDescent="0.2">
      <c r="A50" s="155"/>
      <c r="B50" s="155"/>
      <c r="C50" s="155"/>
      <c r="D50" s="155"/>
      <c r="E50" s="155"/>
      <c r="F50" s="155"/>
      <c r="G50" s="155"/>
    </row>
    <row r="51" spans="1:7" x14ac:dyDescent="0.2">
      <c r="A51" s="192" t="s">
        <v>250</v>
      </c>
      <c r="B51" s="192"/>
      <c r="C51" s="192"/>
      <c r="D51" s="192"/>
      <c r="E51" s="192"/>
      <c r="F51" s="192"/>
      <c r="G51" s="192"/>
    </row>
    <row r="52" spans="1:7" x14ac:dyDescent="0.2">
      <c r="A52" s="192"/>
      <c r="B52" s="192"/>
      <c r="C52" s="192"/>
      <c r="D52" s="192"/>
      <c r="E52" s="192"/>
      <c r="F52" s="192"/>
      <c r="G52" s="192"/>
    </row>
    <row r="53" spans="1:7" x14ac:dyDescent="0.2">
      <c r="A53" s="155"/>
      <c r="B53" s="155"/>
      <c r="C53" s="155"/>
      <c r="D53" s="155"/>
      <c r="E53" s="155"/>
      <c r="F53" s="155"/>
      <c r="G53" s="155"/>
    </row>
    <row r="54" spans="1:7" x14ac:dyDescent="0.2">
      <c r="A54" s="67" t="s">
        <v>227</v>
      </c>
      <c r="B54" s="155"/>
      <c r="C54" s="155"/>
      <c r="D54" s="155"/>
      <c r="E54" s="155"/>
      <c r="F54" s="155"/>
      <c r="G54" s="155"/>
    </row>
    <row r="55" spans="1:7" x14ac:dyDescent="0.2">
      <c r="A55" s="155"/>
      <c r="B55" s="155"/>
      <c r="C55" s="155"/>
      <c r="D55" s="155"/>
      <c r="E55" s="155"/>
      <c r="F55" s="155"/>
      <c r="G55" s="155"/>
    </row>
    <row r="56" spans="1:7" ht="15" customHeight="1" x14ac:dyDescent="0.2">
      <c r="A56" s="194" t="s">
        <v>241</v>
      </c>
      <c r="B56" s="194"/>
      <c r="C56" s="194"/>
      <c r="D56" s="194"/>
      <c r="E56" s="194"/>
      <c r="F56" s="194"/>
      <c r="G56" s="194"/>
    </row>
    <row r="57" spans="1:7" x14ac:dyDescent="0.2">
      <c r="A57" s="194"/>
      <c r="B57" s="194"/>
      <c r="C57" s="194"/>
      <c r="D57" s="194"/>
      <c r="E57" s="194"/>
      <c r="F57" s="194"/>
      <c r="G57" s="194"/>
    </row>
    <row r="58" spans="1:7" x14ac:dyDescent="0.2">
      <c r="A58" s="194"/>
      <c r="B58" s="194"/>
      <c r="C58" s="194"/>
      <c r="D58" s="194"/>
      <c r="E58" s="194"/>
      <c r="F58" s="194"/>
      <c r="G58" s="194"/>
    </row>
    <row r="59" spans="1:7" x14ac:dyDescent="0.2">
      <c r="A59" s="194"/>
      <c r="B59" s="194"/>
      <c r="C59" s="194"/>
      <c r="D59" s="194"/>
      <c r="E59" s="194"/>
      <c r="F59" s="194"/>
      <c r="G59" s="194"/>
    </row>
    <row r="60" spans="1:7" x14ac:dyDescent="0.2">
      <c r="A60" s="194"/>
      <c r="B60" s="194"/>
      <c r="C60" s="194"/>
      <c r="D60" s="194"/>
      <c r="E60" s="194"/>
      <c r="F60" s="194"/>
      <c r="G60" s="194"/>
    </row>
    <row r="61" spans="1:7" x14ac:dyDescent="0.2">
      <c r="A61" s="194"/>
      <c r="B61" s="194"/>
      <c r="C61" s="194"/>
      <c r="D61" s="194"/>
      <c r="E61" s="194"/>
      <c r="F61" s="194"/>
      <c r="G61" s="194"/>
    </row>
    <row r="62" spans="1:7" x14ac:dyDescent="0.2">
      <c r="A62" s="155"/>
      <c r="B62" s="155"/>
      <c r="C62" s="155"/>
      <c r="D62" s="155"/>
      <c r="E62" s="155"/>
      <c r="F62" s="155"/>
      <c r="G62" s="155"/>
    </row>
    <row r="63" spans="1:7" x14ac:dyDescent="0.2">
      <c r="A63" s="67" t="s">
        <v>246</v>
      </c>
      <c r="B63" s="155"/>
      <c r="C63" s="155"/>
      <c r="D63" s="155"/>
      <c r="E63" s="155"/>
      <c r="F63" s="155"/>
      <c r="G63" s="155"/>
    </row>
    <row r="64" spans="1:7" x14ac:dyDescent="0.2">
      <c r="A64" s="155"/>
      <c r="B64" s="155"/>
      <c r="C64" s="155"/>
      <c r="D64" s="155"/>
      <c r="E64" s="155"/>
      <c r="F64" s="155"/>
      <c r="G64" s="155"/>
    </row>
    <row r="65" spans="1:7" x14ac:dyDescent="0.2">
      <c r="A65" s="192" t="s">
        <v>247</v>
      </c>
      <c r="B65" s="192"/>
      <c r="C65" s="192"/>
      <c r="D65" s="192"/>
      <c r="E65" s="192"/>
      <c r="F65" s="192"/>
      <c r="G65" s="192"/>
    </row>
    <row r="66" spans="1:7" x14ac:dyDescent="0.2">
      <c r="A66" s="192"/>
      <c r="B66" s="192"/>
      <c r="C66" s="192"/>
      <c r="D66" s="192"/>
      <c r="E66" s="192"/>
      <c r="F66" s="192"/>
      <c r="G66" s="192"/>
    </row>
    <row r="67" spans="1:7" x14ac:dyDescent="0.2">
      <c r="A67" s="155"/>
      <c r="B67" s="155"/>
      <c r="C67" s="155"/>
      <c r="D67" s="155"/>
      <c r="E67" s="155"/>
      <c r="F67" s="155"/>
      <c r="G67" s="155"/>
    </row>
    <row r="68" spans="1:7" x14ac:dyDescent="0.2">
      <c r="A68" s="67" t="s">
        <v>228</v>
      </c>
      <c r="B68" s="155"/>
      <c r="C68" s="155"/>
      <c r="D68" s="155"/>
      <c r="E68" s="155"/>
      <c r="F68" s="155"/>
      <c r="G68" s="155"/>
    </row>
    <row r="69" spans="1:7" x14ac:dyDescent="0.2">
      <c r="A69" s="155"/>
      <c r="B69" s="155"/>
      <c r="C69" s="155"/>
      <c r="D69" s="155"/>
      <c r="E69" s="155"/>
      <c r="F69" s="155"/>
      <c r="G69" s="155"/>
    </row>
    <row r="70" spans="1:7" x14ac:dyDescent="0.2">
      <c r="A70" s="192" t="s">
        <v>229</v>
      </c>
      <c r="B70" s="192"/>
      <c r="C70" s="192"/>
      <c r="D70" s="192"/>
      <c r="E70" s="192"/>
      <c r="F70" s="192"/>
      <c r="G70" s="192"/>
    </row>
    <row r="71" spans="1:7" x14ac:dyDescent="0.2">
      <c r="A71" s="192"/>
      <c r="B71" s="192"/>
      <c r="C71" s="192"/>
      <c r="D71" s="192"/>
      <c r="E71" s="192"/>
      <c r="F71" s="192"/>
      <c r="G71" s="192"/>
    </row>
    <row r="72" spans="1:7" x14ac:dyDescent="0.2">
      <c r="A72" s="155"/>
      <c r="B72" s="155"/>
      <c r="C72" s="155"/>
      <c r="D72" s="155"/>
      <c r="E72" s="155"/>
      <c r="F72" s="155"/>
      <c r="G72" s="155"/>
    </row>
    <row r="73" spans="1:7" x14ac:dyDescent="0.2">
      <c r="A73" s="155"/>
      <c r="B73" s="155"/>
      <c r="C73" s="155"/>
      <c r="D73" s="155"/>
      <c r="E73" s="155"/>
      <c r="F73" s="155"/>
      <c r="G73" s="155"/>
    </row>
    <row r="74" spans="1:7" x14ac:dyDescent="0.2">
      <c r="A74" s="193" t="s">
        <v>238</v>
      </c>
      <c r="B74" s="193"/>
      <c r="C74" s="193"/>
      <c r="D74" s="193"/>
      <c r="E74" s="193"/>
      <c r="F74" s="193"/>
      <c r="G74" s="193"/>
    </row>
    <row r="75" spans="1:7" x14ac:dyDescent="0.2">
      <c r="A75" s="155"/>
      <c r="B75" s="155"/>
      <c r="C75" s="155"/>
      <c r="D75" s="155"/>
      <c r="E75" s="155"/>
      <c r="F75" s="155"/>
      <c r="G75" s="155"/>
    </row>
    <row r="76" spans="1:7" x14ac:dyDescent="0.2">
      <c r="A76" t="s">
        <v>192</v>
      </c>
    </row>
    <row r="78" spans="1:7" x14ac:dyDescent="0.2">
      <c r="A78" s="156" t="s">
        <v>193</v>
      </c>
    </row>
    <row r="80" spans="1:7" x14ac:dyDescent="0.2">
      <c r="A80" s="178" t="s">
        <v>194</v>
      </c>
      <c r="B80" s="178"/>
      <c r="C80" s="178"/>
      <c r="D80" s="178"/>
      <c r="E80" s="178"/>
      <c r="F80" s="178"/>
      <c r="G80" s="178"/>
    </row>
    <row r="81" spans="1:7" x14ac:dyDescent="0.2">
      <c r="A81" s="178"/>
      <c r="B81" s="178"/>
      <c r="C81" s="178"/>
      <c r="D81" s="178"/>
      <c r="E81" s="178"/>
      <c r="F81" s="178"/>
      <c r="G81" s="178"/>
    </row>
    <row r="83" spans="1:7" ht="15" customHeight="1" x14ac:dyDescent="0.2">
      <c r="A83" s="192" t="s">
        <v>239</v>
      </c>
      <c r="B83" s="192"/>
      <c r="C83" s="192"/>
      <c r="D83" s="192"/>
      <c r="E83" s="192"/>
      <c r="F83" s="192"/>
      <c r="G83" s="192"/>
    </row>
    <row r="84" spans="1:7" x14ac:dyDescent="0.2">
      <c r="A84" s="192"/>
      <c r="B84" s="192"/>
      <c r="C84" s="192"/>
      <c r="D84" s="192"/>
      <c r="E84" s="192"/>
      <c r="F84" s="192"/>
      <c r="G84" s="192"/>
    </row>
    <row r="85" spans="1:7" x14ac:dyDescent="0.2">
      <c r="A85" s="192"/>
      <c r="B85" s="192"/>
      <c r="C85" s="192"/>
      <c r="D85" s="192"/>
      <c r="E85" s="192"/>
      <c r="F85" s="192"/>
      <c r="G85" s="192"/>
    </row>
    <row r="87" spans="1:7" x14ac:dyDescent="0.2">
      <c r="A87" t="s">
        <v>235</v>
      </c>
    </row>
    <row r="89" spans="1:7" x14ac:dyDescent="0.2">
      <c r="A89" s="192" t="s">
        <v>245</v>
      </c>
      <c r="B89" s="192"/>
      <c r="C89" s="192"/>
      <c r="D89" s="192"/>
      <c r="E89" s="192"/>
      <c r="F89" s="192"/>
      <c r="G89" s="192"/>
    </row>
    <row r="90" spans="1:7" x14ac:dyDescent="0.2">
      <c r="A90" s="192"/>
      <c r="B90" s="192"/>
      <c r="C90" s="192"/>
      <c r="D90" s="192"/>
      <c r="E90" s="192"/>
      <c r="F90" s="192"/>
      <c r="G90" s="192"/>
    </row>
    <row r="91" spans="1:7" x14ac:dyDescent="0.2">
      <c r="A91" s="192"/>
      <c r="B91" s="192"/>
      <c r="C91" s="192"/>
      <c r="D91" s="192"/>
      <c r="E91" s="192"/>
      <c r="F91" s="192"/>
      <c r="G91" s="192"/>
    </row>
    <row r="92" spans="1:7" x14ac:dyDescent="0.2">
      <c r="A92" s="157"/>
      <c r="B92" s="157"/>
      <c r="C92" s="157"/>
      <c r="D92" s="157"/>
      <c r="E92" s="157"/>
      <c r="F92" s="157"/>
      <c r="G92" s="157"/>
    </row>
    <row r="93" spans="1:7" x14ac:dyDescent="0.2">
      <c r="A93" s="67" t="s">
        <v>236</v>
      </c>
      <c r="B93" s="157"/>
      <c r="C93" s="157"/>
      <c r="D93" s="157"/>
      <c r="E93" s="157"/>
      <c r="F93" s="157"/>
      <c r="G93" s="157"/>
    </row>
    <row r="94" spans="1:7" x14ac:dyDescent="0.2">
      <c r="A94" s="67"/>
      <c r="B94" s="157"/>
      <c r="C94" s="157"/>
      <c r="D94" s="157"/>
      <c r="E94" s="157"/>
      <c r="F94" s="157"/>
      <c r="G94" s="157"/>
    </row>
    <row r="95" spans="1:7" x14ac:dyDescent="0.2">
      <c r="A95" s="192" t="s">
        <v>237</v>
      </c>
      <c r="B95" s="192"/>
      <c r="C95" s="192"/>
      <c r="D95" s="192"/>
      <c r="E95" s="192"/>
      <c r="F95" s="192"/>
      <c r="G95" s="192"/>
    </row>
    <row r="96" spans="1:7" x14ac:dyDescent="0.2">
      <c r="A96" s="192"/>
      <c r="B96" s="192"/>
      <c r="C96" s="192"/>
      <c r="D96" s="192"/>
      <c r="E96" s="192"/>
      <c r="F96" s="192"/>
      <c r="G96" s="192"/>
    </row>
    <row r="97" spans="1:7" x14ac:dyDescent="0.2">
      <c r="A97" s="157"/>
      <c r="B97" s="157"/>
      <c r="C97" s="157"/>
      <c r="D97" s="157"/>
      <c r="E97" s="157"/>
      <c r="F97" s="157"/>
      <c r="G97" s="157"/>
    </row>
    <row r="99" spans="1:7" x14ac:dyDescent="0.2">
      <c r="A99" s="193" t="s">
        <v>204</v>
      </c>
      <c r="B99" s="193"/>
      <c r="C99" s="193"/>
      <c r="D99" s="193"/>
      <c r="E99" s="193"/>
      <c r="F99" s="193"/>
      <c r="G99" s="193"/>
    </row>
    <row r="101" spans="1:7" x14ac:dyDescent="0.2">
      <c r="A101" t="s">
        <v>205</v>
      </c>
    </row>
    <row r="103" spans="1:7" x14ac:dyDescent="0.2">
      <c r="A103" s="192" t="s">
        <v>206</v>
      </c>
      <c r="B103" s="192"/>
      <c r="C103" s="192"/>
      <c r="D103" s="192"/>
      <c r="E103" s="192"/>
      <c r="F103" s="192"/>
      <c r="G103" s="192"/>
    </row>
    <row r="104" spans="1:7" x14ac:dyDescent="0.2">
      <c r="A104" s="192"/>
      <c r="B104" s="192"/>
      <c r="C104" s="192"/>
      <c r="D104" s="192"/>
      <c r="E104" s="192"/>
      <c r="F104" s="192"/>
      <c r="G104" s="192"/>
    </row>
    <row r="105" spans="1:7" x14ac:dyDescent="0.2">
      <c r="A105" s="192"/>
      <c r="B105" s="192"/>
      <c r="C105" s="192"/>
      <c r="D105" s="192"/>
      <c r="E105" s="192"/>
      <c r="F105" s="192"/>
      <c r="G105" s="192"/>
    </row>
    <row r="107" spans="1:7" x14ac:dyDescent="0.2">
      <c r="A107" t="s">
        <v>207</v>
      </c>
    </row>
    <row r="109" spans="1:7" ht="15" customHeight="1" x14ac:dyDescent="0.2">
      <c r="A109" s="192" t="s">
        <v>208</v>
      </c>
      <c r="B109" s="192"/>
      <c r="C109" s="192"/>
      <c r="D109" s="192"/>
      <c r="E109" s="192"/>
      <c r="F109" s="192"/>
      <c r="G109" s="192"/>
    </row>
    <row r="110" spans="1:7" x14ac:dyDescent="0.2">
      <c r="A110" s="192"/>
      <c r="B110" s="192"/>
      <c r="C110" s="192"/>
      <c r="D110" s="192"/>
      <c r="E110" s="192"/>
      <c r="F110" s="192"/>
      <c r="G110" s="192"/>
    </row>
    <row r="111" spans="1:7" x14ac:dyDescent="0.2">
      <c r="A111" s="192"/>
      <c r="B111" s="192"/>
      <c r="C111" s="192"/>
      <c r="D111" s="192"/>
      <c r="E111" s="192"/>
      <c r="F111" s="192"/>
      <c r="G111" s="192"/>
    </row>
    <row r="112" spans="1:7" x14ac:dyDescent="0.2">
      <c r="A112" s="192"/>
      <c r="B112" s="192"/>
      <c r="C112" s="192"/>
      <c r="D112" s="192"/>
      <c r="E112" s="192"/>
      <c r="F112" s="192"/>
      <c r="G112" s="192"/>
    </row>
    <row r="114" spans="1:7" x14ac:dyDescent="0.2">
      <c r="A114" t="s">
        <v>209</v>
      </c>
    </row>
    <row r="116" spans="1:7" x14ac:dyDescent="0.2">
      <c r="A116" s="158" t="s">
        <v>210</v>
      </c>
      <c r="B116" s="156"/>
      <c r="C116" s="156"/>
      <c r="D116" s="156"/>
      <c r="E116" s="156"/>
      <c r="F116" s="156"/>
      <c r="G116" s="156"/>
    </row>
    <row r="117" spans="1:7" x14ac:dyDescent="0.2">
      <c r="A117" s="192" t="s">
        <v>211</v>
      </c>
      <c r="B117" s="192"/>
      <c r="C117" s="192"/>
      <c r="D117" s="192"/>
      <c r="E117" s="192"/>
      <c r="F117" s="192"/>
      <c r="G117" s="192"/>
    </row>
    <row r="118" spans="1:7" x14ac:dyDescent="0.2">
      <c r="A118" s="192"/>
      <c r="B118" s="192"/>
      <c r="C118" s="192"/>
      <c r="D118" s="192"/>
      <c r="E118" s="192"/>
      <c r="F118" s="192"/>
      <c r="G118" s="192"/>
    </row>
    <row r="119" spans="1:7" x14ac:dyDescent="0.2">
      <c r="A119" s="192"/>
      <c r="B119" s="192"/>
      <c r="C119" s="192"/>
      <c r="D119" s="192"/>
      <c r="E119" s="192"/>
      <c r="F119" s="192"/>
      <c r="G119" s="192"/>
    </row>
    <row r="120" spans="1:7" x14ac:dyDescent="0.2">
      <c r="A120" s="156"/>
      <c r="B120" s="156"/>
      <c r="C120" s="156"/>
      <c r="D120" s="156"/>
      <c r="E120" s="156"/>
      <c r="F120" s="156"/>
      <c r="G120" s="156"/>
    </row>
    <row r="121" spans="1:7" x14ac:dyDescent="0.2">
      <c r="A121" s="192" t="s">
        <v>212</v>
      </c>
      <c r="B121" s="192"/>
      <c r="C121" s="192"/>
      <c r="D121" s="192"/>
      <c r="E121" s="192"/>
      <c r="F121" s="192"/>
      <c r="G121" s="192"/>
    </row>
    <row r="122" spans="1:7" x14ac:dyDescent="0.2">
      <c r="A122" s="192"/>
      <c r="B122" s="192"/>
      <c r="C122" s="192"/>
      <c r="D122" s="192"/>
      <c r="E122" s="192"/>
      <c r="F122" s="192"/>
      <c r="G122" s="192"/>
    </row>
    <row r="123" spans="1:7" x14ac:dyDescent="0.2">
      <c r="A123" s="192"/>
      <c r="B123" s="192"/>
      <c r="C123" s="192"/>
      <c r="D123" s="192"/>
      <c r="E123" s="192"/>
      <c r="F123" s="192"/>
      <c r="G123" s="192"/>
    </row>
    <row r="124" spans="1:7" x14ac:dyDescent="0.2">
      <c r="A124" s="156"/>
      <c r="B124" s="156"/>
      <c r="C124" s="156"/>
      <c r="D124" s="156"/>
      <c r="E124" s="156"/>
      <c r="F124" s="156"/>
      <c r="G124" s="156"/>
    </row>
    <row r="125" spans="1:7" ht="15" customHeight="1" x14ac:dyDescent="0.2">
      <c r="A125" s="192" t="s">
        <v>213</v>
      </c>
      <c r="B125" s="192"/>
      <c r="C125" s="192"/>
      <c r="D125" s="192"/>
      <c r="E125" s="192"/>
      <c r="F125" s="192"/>
      <c r="G125" s="192"/>
    </row>
    <row r="126" spans="1:7" x14ac:dyDescent="0.2">
      <c r="A126" s="192"/>
      <c r="B126" s="192"/>
      <c r="C126" s="192"/>
      <c r="D126" s="192"/>
      <c r="E126" s="192"/>
      <c r="F126" s="192"/>
      <c r="G126" s="192"/>
    </row>
    <row r="127" spans="1:7" x14ac:dyDescent="0.2">
      <c r="A127" s="192"/>
      <c r="B127" s="192"/>
      <c r="C127" s="192"/>
      <c r="D127" s="192"/>
      <c r="E127" s="192"/>
      <c r="F127" s="192"/>
      <c r="G127" s="192"/>
    </row>
    <row r="128" spans="1:7" x14ac:dyDescent="0.2">
      <c r="A128" s="192"/>
      <c r="B128" s="192"/>
      <c r="C128" s="192"/>
      <c r="D128" s="192"/>
      <c r="E128" s="192"/>
      <c r="F128" s="192"/>
      <c r="G128" s="192"/>
    </row>
    <row r="129" spans="1:7" x14ac:dyDescent="0.2">
      <c r="A129" s="156"/>
      <c r="B129" s="156"/>
      <c r="C129" s="156"/>
      <c r="D129" s="156"/>
      <c r="E129" s="156"/>
      <c r="F129" s="156"/>
      <c r="G129" s="156"/>
    </row>
    <row r="130" spans="1:7" x14ac:dyDescent="0.2">
      <c r="A130" s="192" t="s">
        <v>214</v>
      </c>
      <c r="B130" s="192"/>
      <c r="C130" s="192"/>
      <c r="D130" s="192"/>
      <c r="E130" s="192"/>
      <c r="F130" s="192"/>
      <c r="G130" s="192"/>
    </row>
    <row r="131" spans="1:7" x14ac:dyDescent="0.2">
      <c r="A131" s="192"/>
      <c r="B131" s="192"/>
      <c r="C131" s="192"/>
      <c r="D131" s="192"/>
      <c r="E131" s="192"/>
      <c r="F131" s="192"/>
      <c r="G131" s="192"/>
    </row>
    <row r="132" spans="1:7" x14ac:dyDescent="0.2">
      <c r="A132" s="192"/>
      <c r="B132" s="192"/>
      <c r="C132" s="192"/>
      <c r="D132" s="192"/>
      <c r="E132" s="192"/>
      <c r="F132" s="192"/>
      <c r="G132" s="192"/>
    </row>
    <row r="133" spans="1:7" x14ac:dyDescent="0.2">
      <c r="A133" s="192"/>
      <c r="B133" s="192"/>
      <c r="C133" s="192"/>
      <c r="D133" s="192"/>
      <c r="E133" s="192"/>
      <c r="F133" s="192"/>
      <c r="G133" s="192"/>
    </row>
    <row r="134" spans="1:7" x14ac:dyDescent="0.2">
      <c r="A134" s="156"/>
      <c r="B134" s="156"/>
      <c r="C134" s="156"/>
      <c r="D134" s="156"/>
      <c r="E134" s="156"/>
      <c r="F134" s="156"/>
      <c r="G134" s="156"/>
    </row>
    <row r="135" spans="1:7" ht="15" customHeight="1" x14ac:dyDescent="0.2">
      <c r="A135" s="192" t="s">
        <v>215</v>
      </c>
      <c r="B135" s="192"/>
      <c r="C135" s="192"/>
      <c r="D135" s="192"/>
      <c r="E135" s="192"/>
      <c r="F135" s="192"/>
      <c r="G135" s="192"/>
    </row>
    <row r="136" spans="1:7" x14ac:dyDescent="0.2">
      <c r="A136" s="192"/>
      <c r="B136" s="192"/>
      <c r="C136" s="192"/>
      <c r="D136" s="192"/>
      <c r="E136" s="192"/>
      <c r="F136" s="192"/>
      <c r="G136" s="192"/>
    </row>
    <row r="137" spans="1:7" x14ac:dyDescent="0.2">
      <c r="A137" s="192"/>
      <c r="B137" s="192"/>
      <c r="C137" s="192"/>
      <c r="D137" s="192"/>
      <c r="E137" s="192"/>
      <c r="F137" s="192"/>
      <c r="G137" s="192"/>
    </row>
    <row r="138" spans="1:7" x14ac:dyDescent="0.2">
      <c r="A138" s="192"/>
      <c r="B138" s="192"/>
      <c r="C138" s="192"/>
      <c r="D138" s="192"/>
      <c r="E138" s="192"/>
      <c r="F138" s="192"/>
      <c r="G138" s="192"/>
    </row>
    <row r="140" spans="1:7" x14ac:dyDescent="0.2">
      <c r="A140" t="s">
        <v>216</v>
      </c>
    </row>
    <row r="142" spans="1:7" x14ac:dyDescent="0.2">
      <c r="A142" s="192" t="s">
        <v>248</v>
      </c>
      <c r="B142" s="192"/>
      <c r="C142" s="192"/>
      <c r="D142" s="192"/>
      <c r="E142" s="192"/>
      <c r="F142" s="192"/>
      <c r="G142" s="192"/>
    </row>
    <row r="143" spans="1:7" x14ac:dyDescent="0.2">
      <c r="A143" s="192"/>
      <c r="B143" s="192"/>
      <c r="C143" s="192"/>
      <c r="D143" s="192"/>
      <c r="E143" s="192"/>
      <c r="F143" s="192"/>
      <c r="G143" s="192"/>
    </row>
    <row r="144" spans="1:7" x14ac:dyDescent="0.2">
      <c r="A144" s="192"/>
      <c r="B144" s="192"/>
      <c r="C144" s="192"/>
      <c r="D144" s="192"/>
      <c r="E144" s="192"/>
      <c r="F144" s="192"/>
      <c r="G144" s="192"/>
    </row>
    <row r="145" spans="1:7" x14ac:dyDescent="0.2">
      <c r="A145" s="192"/>
      <c r="B145" s="192"/>
      <c r="C145" s="192"/>
      <c r="D145" s="192"/>
      <c r="E145" s="192"/>
      <c r="F145" s="192"/>
      <c r="G145" s="192"/>
    </row>
    <row r="147" spans="1:7" x14ac:dyDescent="0.2">
      <c r="A147" t="s">
        <v>217</v>
      </c>
    </row>
    <row r="149" spans="1:7" ht="15" customHeight="1" x14ac:dyDescent="0.2">
      <c r="A149" s="192" t="s">
        <v>218</v>
      </c>
      <c r="B149" s="192"/>
      <c r="C149" s="192"/>
      <c r="D149" s="192"/>
      <c r="E149" s="192"/>
      <c r="F149" s="192"/>
      <c r="G149" s="192"/>
    </row>
    <row r="150" spans="1:7" x14ac:dyDescent="0.2">
      <c r="A150" s="192"/>
      <c r="B150" s="192"/>
      <c r="C150" s="192"/>
      <c r="D150" s="192"/>
      <c r="E150" s="192"/>
      <c r="F150" s="192"/>
      <c r="G150" s="192"/>
    </row>
    <row r="151" spans="1:7" x14ac:dyDescent="0.2">
      <c r="A151" s="192"/>
      <c r="B151" s="192"/>
      <c r="C151" s="192"/>
      <c r="D151" s="192"/>
      <c r="E151" s="192"/>
      <c r="F151" s="192"/>
      <c r="G151" s="192"/>
    </row>
    <row r="152" spans="1:7" x14ac:dyDescent="0.2">
      <c r="A152" s="192"/>
      <c r="B152" s="192"/>
      <c r="C152" s="192"/>
      <c r="D152" s="192"/>
      <c r="E152" s="192"/>
      <c r="F152" s="192"/>
      <c r="G152" s="192"/>
    </row>
    <row r="153" spans="1:7" x14ac:dyDescent="0.2">
      <c r="A153" s="192"/>
      <c r="B153" s="192"/>
      <c r="C153" s="192"/>
      <c r="D153" s="192"/>
      <c r="E153" s="192"/>
      <c r="F153" s="192"/>
      <c r="G153" s="192"/>
    </row>
    <row r="154" spans="1:7" x14ac:dyDescent="0.2">
      <c r="A154" s="192"/>
      <c r="B154" s="192"/>
      <c r="C154" s="192"/>
      <c r="D154" s="192"/>
      <c r="E154" s="192"/>
      <c r="F154" s="192"/>
      <c r="G154" s="192"/>
    </row>
    <row r="155" spans="1:7" x14ac:dyDescent="0.2">
      <c r="A155" s="192"/>
      <c r="B155" s="192"/>
      <c r="C155" s="192"/>
      <c r="D155" s="192"/>
      <c r="E155" s="192"/>
      <c r="F155" s="192"/>
      <c r="G155" s="192"/>
    </row>
    <row r="156" spans="1:7" x14ac:dyDescent="0.2">
      <c r="A156" s="192"/>
      <c r="B156" s="192"/>
      <c r="C156" s="192"/>
      <c r="D156" s="192"/>
      <c r="E156" s="192"/>
      <c r="F156" s="192"/>
      <c r="G156" s="192"/>
    </row>
    <row r="157" spans="1:7" x14ac:dyDescent="0.2">
      <c r="A157" s="192"/>
      <c r="B157" s="192"/>
      <c r="C157" s="192"/>
      <c r="D157" s="192"/>
      <c r="E157" s="192"/>
      <c r="F157" s="192"/>
      <c r="G157" s="192"/>
    </row>
    <row r="158" spans="1:7" x14ac:dyDescent="0.2">
      <c r="A158" s="192"/>
      <c r="B158" s="192"/>
      <c r="C158" s="192"/>
      <c r="D158" s="192"/>
      <c r="E158" s="192"/>
      <c r="F158" s="192"/>
      <c r="G158" s="192"/>
    </row>
    <row r="159" spans="1:7" x14ac:dyDescent="0.2">
      <c r="A159" s="192"/>
      <c r="B159" s="192"/>
      <c r="C159" s="192"/>
      <c r="D159" s="192"/>
      <c r="E159" s="192"/>
      <c r="F159" s="192"/>
      <c r="G159" s="192"/>
    </row>
    <row r="160" spans="1:7" x14ac:dyDescent="0.2">
      <c r="A160" s="192"/>
      <c r="B160" s="192"/>
      <c r="C160" s="192"/>
      <c r="D160" s="192"/>
      <c r="E160" s="192"/>
      <c r="F160" s="192"/>
      <c r="G160" s="192"/>
    </row>
    <row r="161" spans="1:7" x14ac:dyDescent="0.2">
      <c r="A161" s="192"/>
      <c r="B161" s="192"/>
      <c r="C161" s="192"/>
      <c r="D161" s="192"/>
      <c r="E161" s="192"/>
      <c r="F161" s="192"/>
      <c r="G161" s="192"/>
    </row>
    <row r="162" spans="1:7" x14ac:dyDescent="0.2">
      <c r="A162" s="192"/>
      <c r="B162" s="192"/>
      <c r="C162" s="192"/>
      <c r="D162" s="192"/>
      <c r="E162" s="192"/>
      <c r="F162" s="192"/>
      <c r="G162" s="192"/>
    </row>
    <row r="164" spans="1:7" x14ac:dyDescent="0.2">
      <c r="A164" t="s">
        <v>219</v>
      </c>
    </row>
    <row r="166" spans="1:7" x14ac:dyDescent="0.2">
      <c r="A166" s="192" t="s">
        <v>220</v>
      </c>
      <c r="B166" s="192"/>
      <c r="C166" s="192"/>
      <c r="D166" s="192"/>
      <c r="E166" s="192"/>
      <c r="F166" s="192"/>
      <c r="G166" s="192"/>
    </row>
    <row r="167" spans="1:7" x14ac:dyDescent="0.2">
      <c r="A167" s="192"/>
      <c r="B167" s="192"/>
      <c r="C167" s="192"/>
      <c r="D167" s="192"/>
      <c r="E167" s="192"/>
      <c r="F167" s="192"/>
      <c r="G167" s="192"/>
    </row>
    <row r="168" spans="1:7" x14ac:dyDescent="0.2">
      <c r="A168" s="192"/>
      <c r="B168" s="192"/>
      <c r="C168" s="192"/>
      <c r="D168" s="192"/>
      <c r="E168" s="192"/>
      <c r="F168" s="192"/>
      <c r="G168" s="192"/>
    </row>
    <row r="169" spans="1:7" x14ac:dyDescent="0.2">
      <c r="A169" s="192"/>
      <c r="B169" s="192"/>
      <c r="C169" s="192"/>
      <c r="D169" s="192"/>
      <c r="E169" s="192"/>
      <c r="F169" s="192"/>
      <c r="G169" s="192"/>
    </row>
    <row r="170" spans="1:7" x14ac:dyDescent="0.2">
      <c r="A170" s="192"/>
      <c r="B170" s="192"/>
      <c r="C170" s="192"/>
      <c r="D170" s="192"/>
      <c r="E170" s="192"/>
      <c r="F170" s="192"/>
      <c r="G170" s="192"/>
    </row>
  </sheetData>
  <sheetProtection sheet="1" objects="1" scenarios="1"/>
  <mergeCells count="28">
    <mergeCell ref="A166:G170"/>
    <mergeCell ref="A35:G36"/>
    <mergeCell ref="A99:G99"/>
    <mergeCell ref="A103:G105"/>
    <mergeCell ref="A109:G112"/>
    <mergeCell ref="A117:G119"/>
    <mergeCell ref="A121:G123"/>
    <mergeCell ref="A70:G71"/>
    <mergeCell ref="A125:G128"/>
    <mergeCell ref="A130:G133"/>
    <mergeCell ref="A142:G145"/>
    <mergeCell ref="A149:G162"/>
    <mergeCell ref="A135:G138"/>
    <mergeCell ref="A89:G91"/>
    <mergeCell ref="A95:G96"/>
    <mergeCell ref="A74:G74"/>
    <mergeCell ref="A30:G31"/>
    <mergeCell ref="A45:G46"/>
    <mergeCell ref="A1:G1"/>
    <mergeCell ref="A80:G81"/>
    <mergeCell ref="A83:G85"/>
    <mergeCell ref="A17:G20"/>
    <mergeCell ref="A24:G26"/>
    <mergeCell ref="A56:G61"/>
    <mergeCell ref="A40:G41"/>
    <mergeCell ref="A65:G66"/>
    <mergeCell ref="A48:G49"/>
    <mergeCell ref="A51:G52"/>
  </mergeCells>
  <pageMargins left="0.7" right="0.7" top="1.2916666666666667" bottom="0.75" header="0.3" footer="0.3"/>
  <pageSetup orientation="portrait" horizontalDpi="0" verticalDpi="0"/>
  <headerFooter>
    <oddHeader>&amp;CLE: Scholarship Office
Model/App: Scholarships
PS: Scholarship Director PKT: Processing Scholarship Application Packet
Frequently Asked Questions and Answers&amp;RPacket Ref #: &amp;"Calibri (Body),Regular"&amp;KFF0000D.04&amp;"-,Regular"&amp;K01+000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view="pageLayout" zoomScale="125" zoomScaleNormal="100" zoomScalePageLayoutView="125" workbookViewId="0">
      <selection activeCell="B22" sqref="B22"/>
    </sheetView>
  </sheetViews>
  <sheetFormatPr baseColWidth="10" defaultColWidth="8.83203125" defaultRowHeight="15" x14ac:dyDescent="0.2"/>
  <cols>
    <col min="1" max="1" width="6.6640625" customWidth="1"/>
    <col min="2" max="2" width="8" bestFit="1" customWidth="1"/>
    <col min="3" max="3" width="19" customWidth="1"/>
    <col min="4" max="4" width="12.5" customWidth="1"/>
    <col min="5" max="5" width="5.5" customWidth="1"/>
    <col min="7" max="7" width="9.83203125" customWidth="1"/>
  </cols>
  <sheetData>
    <row r="1" spans="1:7" ht="23.25" customHeight="1" x14ac:dyDescent="0.2">
      <c r="C1" s="160"/>
      <c r="D1" s="160"/>
      <c r="E1" s="160"/>
      <c r="F1" s="160"/>
      <c r="G1" s="160"/>
    </row>
    <row r="2" spans="1:7" ht="22.5" customHeight="1" x14ac:dyDescent="0.2">
      <c r="A2" s="57" t="s">
        <v>175</v>
      </c>
      <c r="B2" s="62" t="s">
        <v>2</v>
      </c>
      <c r="C2" t="s">
        <v>6</v>
      </c>
    </row>
    <row r="3" spans="1:7" ht="15.75" customHeight="1" x14ac:dyDescent="0.2">
      <c r="A3" s="56" t="s">
        <v>175</v>
      </c>
      <c r="B3" s="60" t="s">
        <v>3</v>
      </c>
      <c r="C3" t="s">
        <v>4</v>
      </c>
    </row>
    <row r="5" spans="1:7" ht="15.75" customHeight="1" x14ac:dyDescent="0.2">
      <c r="A5" t="s">
        <v>7</v>
      </c>
    </row>
    <row r="6" spans="1:7" ht="15.75" customHeight="1" x14ac:dyDescent="0.2">
      <c r="A6" s="57" t="s">
        <v>175</v>
      </c>
      <c r="B6" s="60" t="s">
        <v>8</v>
      </c>
      <c r="C6" t="s">
        <v>0</v>
      </c>
    </row>
    <row r="7" spans="1:7" ht="15.75" customHeight="1" x14ac:dyDescent="0.2">
      <c r="A7" s="57" t="s">
        <v>175</v>
      </c>
      <c r="B7" s="60" t="s">
        <v>9</v>
      </c>
      <c r="C7" t="s">
        <v>1</v>
      </c>
    </row>
    <row r="8" spans="1:7" ht="15.75" customHeight="1" x14ac:dyDescent="0.2">
      <c r="A8" s="56" t="s">
        <v>175</v>
      </c>
      <c r="B8" s="60" t="s">
        <v>10</v>
      </c>
      <c r="C8" t="s">
        <v>5</v>
      </c>
    </row>
    <row r="9" spans="1:7" ht="15" customHeight="1" x14ac:dyDescent="0.2"/>
    <row r="10" spans="1:7" ht="15" customHeight="1" x14ac:dyDescent="0.2">
      <c r="A10" t="s">
        <v>46</v>
      </c>
    </row>
    <row r="11" spans="1:7" ht="15" customHeight="1" x14ac:dyDescent="0.2">
      <c r="A11" s="57" t="s">
        <v>175</v>
      </c>
      <c r="B11" s="61" t="s">
        <v>11</v>
      </c>
      <c r="C11" t="s">
        <v>48</v>
      </c>
    </row>
    <row r="13" spans="1:7" x14ac:dyDescent="0.2">
      <c r="A13" t="s">
        <v>47</v>
      </c>
    </row>
    <row r="14" spans="1:7" x14ac:dyDescent="0.2">
      <c r="A14" s="57"/>
      <c r="B14" s="60" t="s">
        <v>12</v>
      </c>
      <c r="C14" t="s">
        <v>222</v>
      </c>
    </row>
    <row r="15" spans="1:7" x14ac:dyDescent="0.2">
      <c r="A15" s="57" t="s">
        <v>175</v>
      </c>
      <c r="B15" s="60" t="s">
        <v>72</v>
      </c>
      <c r="C15" t="s">
        <v>223</v>
      </c>
    </row>
    <row r="17" spans="1:3" x14ac:dyDescent="0.2">
      <c r="A17" t="s">
        <v>84</v>
      </c>
    </row>
    <row r="18" spans="1:3" x14ac:dyDescent="0.2">
      <c r="A18" s="152" t="s">
        <v>175</v>
      </c>
      <c r="B18" s="62" t="s">
        <v>145</v>
      </c>
      <c r="C18" t="s">
        <v>148</v>
      </c>
    </row>
    <row r="19" spans="1:3" x14ac:dyDescent="0.2">
      <c r="A19" s="153" t="s">
        <v>175</v>
      </c>
      <c r="B19" s="62" t="s">
        <v>146</v>
      </c>
      <c r="C19" t="s">
        <v>85</v>
      </c>
    </row>
    <row r="20" spans="1:3" x14ac:dyDescent="0.2">
      <c r="A20" s="153" t="s">
        <v>175</v>
      </c>
      <c r="B20" s="62" t="s">
        <v>147</v>
      </c>
      <c r="C20" t="s">
        <v>177</v>
      </c>
    </row>
    <row r="21" spans="1:3" x14ac:dyDescent="0.2">
      <c r="A21" s="153" t="s">
        <v>175</v>
      </c>
      <c r="B21" s="62" t="s">
        <v>174</v>
      </c>
      <c r="C21" t="s">
        <v>221</v>
      </c>
    </row>
  </sheetData>
  <sortState xmlns:xlrd2="http://schemas.microsoft.com/office/spreadsheetml/2017/richdata2" ref="B2:B10">
    <sortCondition ref="B2"/>
  </sortState>
  <mergeCells count="1">
    <mergeCell ref="C1:G1"/>
  </mergeCells>
  <phoneticPr fontId="22" type="noConversion"/>
  <hyperlinks>
    <hyperlink ref="B3" location="MC!A1" display="MC" xr:uid="{9A08F20D-1361-5A41-9321-C092E1E9FC72}"/>
    <hyperlink ref="B6" location="A.01!A1" display="A.01" xr:uid="{43A06FD4-DAD0-A147-A1CE-26D0A04E5875}"/>
    <hyperlink ref="B7" location="A.02!A1" display="A.02" xr:uid="{E9BE4C4E-FC72-1E4F-BA65-21B6C307C2C9}"/>
    <hyperlink ref="B8" location="A.03!A1" display="A.03" xr:uid="{72097E82-DE62-994C-9D95-F8F98A9B62B8}"/>
    <hyperlink ref="B11" location="B.01!A1" display="B.01" xr:uid="{8FDE0C8F-1BFD-CD45-9B08-91020CB00F01}"/>
    <hyperlink ref="B14" location="C.02!A1" display="C.02" xr:uid="{FB4EA4C1-DE49-5446-A905-E023C4FC79C7}"/>
  </hyperlinks>
  <pageMargins left="0.7" right="0.7" top="1.25" bottom="0.75" header="0.3" footer="0.3"/>
  <pageSetup orientation="portrait" r:id="rId1"/>
  <headerFooter>
    <oddHeader>&amp;CLE: &amp;UScholarship Office&amp;U
Model/App: &amp;UScholarships
&amp;UPS: &amp;UScholarship Director &amp;UPKT: &amp;UIncome Based Scholarship Application&amp;U
Table of Contents&amp;RPacket Ref #: &amp;"Calibri (Body),Regular"&amp;KFF0000TC&amp;"-,Regular"&amp;K01+000
MFI #: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6BE01-1C2C-4D08-AC90-DA0E2F1D7CF5}">
  <sheetPr>
    <pageSetUpPr fitToPage="1"/>
  </sheetPr>
  <dimension ref="A1:AH40"/>
  <sheetViews>
    <sheetView topLeftCell="B1" zoomScale="125" zoomScaleNormal="100" zoomScalePageLayoutView="109" workbookViewId="0">
      <selection activeCell="I6" sqref="I6:AD6"/>
    </sheetView>
  </sheetViews>
  <sheetFormatPr baseColWidth="10" defaultColWidth="9.1640625" defaultRowHeight="15" x14ac:dyDescent="0.2"/>
  <cols>
    <col min="1" max="3" width="5.5" style="1" customWidth="1"/>
    <col min="4" max="4" width="5.5" style="4" customWidth="1"/>
    <col min="5" max="5" width="5.5" style="1" customWidth="1"/>
    <col min="6" max="6" width="5.5" style="4" customWidth="1"/>
    <col min="7" max="7" width="10.5" style="3" customWidth="1"/>
    <col min="8" max="8" width="4.5" style="2" customWidth="1"/>
    <col min="9" max="30" width="2.6640625" style="1" customWidth="1"/>
    <col min="31" max="33" width="5.5" style="1" customWidth="1"/>
    <col min="34" max="34" width="4.5" style="1" customWidth="1"/>
    <col min="35" max="16384" width="9.1640625" style="1"/>
  </cols>
  <sheetData>
    <row r="1" spans="1:34" ht="82.5" customHeight="1" x14ac:dyDescent="0.2">
      <c r="A1" s="11" t="s">
        <v>22</v>
      </c>
      <c r="B1" s="11" t="s">
        <v>19</v>
      </c>
      <c r="C1" s="11" t="s">
        <v>21</v>
      </c>
      <c r="D1" s="14" t="s">
        <v>19</v>
      </c>
      <c r="E1" s="11" t="s">
        <v>20</v>
      </c>
      <c r="F1" s="14" t="s">
        <v>19</v>
      </c>
      <c r="G1" s="13" t="s">
        <v>18</v>
      </c>
      <c r="H1" s="12" t="s">
        <v>17</v>
      </c>
      <c r="I1" s="166"/>
      <c r="J1" s="167"/>
      <c r="K1" s="167"/>
      <c r="L1" s="167"/>
      <c r="M1" s="167"/>
      <c r="N1" s="167"/>
      <c r="O1" s="167"/>
      <c r="P1" s="167"/>
      <c r="Q1" s="167"/>
      <c r="R1" s="167"/>
      <c r="S1" s="167"/>
      <c r="T1" s="167"/>
      <c r="U1" s="167"/>
      <c r="V1" s="167"/>
      <c r="W1" s="167"/>
      <c r="X1" s="167"/>
      <c r="Y1" s="167"/>
      <c r="Z1" s="167"/>
      <c r="AA1" s="167"/>
      <c r="AB1" s="167"/>
      <c r="AC1" s="167"/>
      <c r="AD1" s="167"/>
      <c r="AE1" s="11" t="s">
        <v>16</v>
      </c>
      <c r="AF1" s="11" t="s">
        <v>15</v>
      </c>
      <c r="AG1" s="11" t="s">
        <v>14</v>
      </c>
      <c r="AH1" s="11" t="s">
        <v>13</v>
      </c>
    </row>
    <row r="2" spans="1:34" x14ac:dyDescent="0.2">
      <c r="A2" s="5"/>
      <c r="B2" s="8"/>
      <c r="C2" s="5"/>
      <c r="D2" s="8"/>
      <c r="E2" s="9"/>
      <c r="F2" s="8"/>
      <c r="G2" s="58" t="s">
        <v>11</v>
      </c>
      <c r="H2" s="10">
        <v>1</v>
      </c>
      <c r="I2" s="161" t="s">
        <v>54</v>
      </c>
      <c r="J2" s="173"/>
      <c r="K2" s="173"/>
      <c r="L2" s="173"/>
      <c r="M2" s="173"/>
      <c r="N2" s="173"/>
      <c r="O2" s="173"/>
      <c r="P2" s="173"/>
      <c r="Q2" s="173"/>
      <c r="R2" s="173"/>
      <c r="S2" s="173"/>
      <c r="T2" s="173"/>
      <c r="U2" s="173"/>
      <c r="V2" s="173"/>
      <c r="W2" s="173"/>
      <c r="X2" s="173"/>
      <c r="Y2" s="173"/>
      <c r="Z2" s="173"/>
      <c r="AA2" s="173"/>
      <c r="AB2" s="173"/>
      <c r="AC2" s="173"/>
      <c r="AD2" s="173"/>
      <c r="AE2" s="5"/>
      <c r="AF2" s="5"/>
      <c r="AG2" s="5"/>
      <c r="AH2" s="5"/>
    </row>
    <row r="3" spans="1:34" ht="61" customHeight="1" x14ac:dyDescent="0.2">
      <c r="A3" s="5"/>
      <c r="B3" s="8"/>
      <c r="C3" s="9"/>
      <c r="D3" s="8"/>
      <c r="E3" s="9"/>
      <c r="F3" s="8"/>
      <c r="G3" s="58" t="s">
        <v>12</v>
      </c>
      <c r="H3" s="10">
        <f>H2+1</f>
        <v>2</v>
      </c>
      <c r="I3" s="161" t="s">
        <v>230</v>
      </c>
      <c r="J3" s="162"/>
      <c r="K3" s="162"/>
      <c r="L3" s="162"/>
      <c r="M3" s="162"/>
      <c r="N3" s="162"/>
      <c r="O3" s="162"/>
      <c r="P3" s="162"/>
      <c r="Q3" s="162"/>
      <c r="R3" s="162"/>
      <c r="S3" s="162"/>
      <c r="T3" s="162"/>
      <c r="U3" s="162"/>
      <c r="V3" s="162"/>
      <c r="W3" s="162"/>
      <c r="X3" s="162"/>
      <c r="Y3" s="162"/>
      <c r="Z3" s="162"/>
      <c r="AA3" s="162"/>
      <c r="AB3" s="162"/>
      <c r="AC3" s="162"/>
      <c r="AD3" s="162"/>
      <c r="AE3" s="5"/>
      <c r="AF3" s="5"/>
      <c r="AG3" s="5"/>
      <c r="AH3" s="5"/>
    </row>
    <row r="4" spans="1:34" ht="48" customHeight="1" x14ac:dyDescent="0.2">
      <c r="A4" s="5"/>
      <c r="B4" s="8"/>
      <c r="C4" s="9"/>
      <c r="D4" s="8"/>
      <c r="E4" s="9"/>
      <c r="F4" s="8"/>
      <c r="G4" s="58" t="s">
        <v>145</v>
      </c>
      <c r="H4" s="10">
        <f>H3+1</f>
        <v>3</v>
      </c>
      <c r="I4" s="161" t="s">
        <v>251</v>
      </c>
      <c r="J4" s="162"/>
      <c r="K4" s="162"/>
      <c r="L4" s="162"/>
      <c r="M4" s="162"/>
      <c r="N4" s="162"/>
      <c r="O4" s="162"/>
      <c r="P4" s="162"/>
      <c r="Q4" s="162"/>
      <c r="R4" s="162"/>
      <c r="S4" s="162"/>
      <c r="T4" s="162"/>
      <c r="U4" s="162"/>
      <c r="V4" s="162"/>
      <c r="W4" s="162"/>
      <c r="X4" s="162"/>
      <c r="Y4" s="162"/>
      <c r="Z4" s="162"/>
      <c r="AA4" s="162"/>
      <c r="AB4" s="162"/>
      <c r="AC4" s="162"/>
      <c r="AD4" s="168"/>
      <c r="AE4" s="5"/>
      <c r="AF4" s="5"/>
      <c r="AG4" s="5"/>
      <c r="AH4" s="5"/>
    </row>
    <row r="5" spans="1:34" x14ac:dyDescent="0.2">
      <c r="A5" s="5"/>
      <c r="B5" s="8"/>
      <c r="C5" s="9"/>
      <c r="D5" s="8"/>
      <c r="E5" s="9"/>
      <c r="F5" s="8"/>
      <c r="G5" s="58" t="s">
        <v>174</v>
      </c>
      <c r="H5" s="10">
        <f>H4+1</f>
        <v>4</v>
      </c>
      <c r="I5" s="161" t="s">
        <v>254</v>
      </c>
      <c r="J5" s="162"/>
      <c r="K5" s="162"/>
      <c r="L5" s="162"/>
      <c r="M5" s="162"/>
      <c r="N5" s="162"/>
      <c r="O5" s="162"/>
      <c r="P5" s="162"/>
      <c r="Q5" s="162"/>
      <c r="R5" s="162"/>
      <c r="S5" s="162"/>
      <c r="T5" s="162"/>
      <c r="U5" s="162"/>
      <c r="V5" s="162"/>
      <c r="W5" s="162"/>
      <c r="X5" s="162"/>
      <c r="Y5" s="162"/>
      <c r="Z5" s="162"/>
      <c r="AA5" s="162"/>
      <c r="AB5" s="162"/>
      <c r="AC5" s="162"/>
      <c r="AD5" s="162"/>
      <c r="AE5" s="5"/>
      <c r="AF5" s="5"/>
      <c r="AG5" s="5"/>
      <c r="AH5" s="5"/>
    </row>
    <row r="6" spans="1:34" ht="45" customHeight="1" x14ac:dyDescent="0.2">
      <c r="A6" s="5"/>
      <c r="B6" s="8"/>
      <c r="C6" s="5"/>
      <c r="D6" s="8"/>
      <c r="E6" s="9"/>
      <c r="F6" s="8"/>
      <c r="G6" s="58"/>
      <c r="H6" s="10">
        <f>H5+1</f>
        <v>5</v>
      </c>
      <c r="I6" s="161" t="s">
        <v>252</v>
      </c>
      <c r="J6" s="162"/>
      <c r="K6" s="162"/>
      <c r="L6" s="162"/>
      <c r="M6" s="162"/>
      <c r="N6" s="162"/>
      <c r="O6" s="162"/>
      <c r="P6" s="162"/>
      <c r="Q6" s="162"/>
      <c r="R6" s="162"/>
      <c r="S6" s="162"/>
      <c r="T6" s="162"/>
      <c r="U6" s="162"/>
      <c r="V6" s="162"/>
      <c r="W6" s="162"/>
      <c r="X6" s="162"/>
      <c r="Y6" s="162"/>
      <c r="Z6" s="162"/>
      <c r="AA6" s="162"/>
      <c r="AB6" s="162"/>
      <c r="AC6" s="162"/>
      <c r="AD6" s="162"/>
      <c r="AE6" s="5"/>
      <c r="AF6" s="5"/>
      <c r="AG6" s="5"/>
      <c r="AH6" s="5"/>
    </row>
    <row r="7" spans="1:34" x14ac:dyDescent="0.2">
      <c r="A7" s="5"/>
      <c r="B7" s="8"/>
      <c r="C7" s="9"/>
      <c r="D7" s="8"/>
      <c r="E7" s="9"/>
      <c r="F7" s="8"/>
      <c r="G7" s="58"/>
      <c r="H7" s="10"/>
      <c r="I7" s="172"/>
      <c r="J7" s="173"/>
      <c r="K7" s="173"/>
      <c r="L7" s="173"/>
      <c r="M7" s="173"/>
      <c r="N7" s="173"/>
      <c r="O7" s="173"/>
      <c r="P7" s="173"/>
      <c r="Q7" s="173"/>
      <c r="R7" s="173"/>
      <c r="S7" s="173"/>
      <c r="T7" s="173"/>
      <c r="U7" s="173"/>
      <c r="V7" s="173"/>
      <c r="W7" s="173"/>
      <c r="X7" s="173"/>
      <c r="Y7" s="173"/>
      <c r="Z7" s="173"/>
      <c r="AA7" s="173"/>
      <c r="AB7" s="173"/>
      <c r="AC7" s="173"/>
      <c r="AD7" s="173"/>
      <c r="AE7" s="5"/>
      <c r="AF7" s="5"/>
      <c r="AG7" s="5"/>
      <c r="AH7" s="5"/>
    </row>
    <row r="8" spans="1:34" x14ac:dyDescent="0.2">
      <c r="A8" s="5"/>
      <c r="B8" s="8"/>
      <c r="C8" s="9"/>
      <c r="D8" s="8"/>
      <c r="E8" s="9"/>
      <c r="F8" s="8"/>
      <c r="G8" s="58"/>
      <c r="H8" s="10"/>
      <c r="I8" s="163"/>
      <c r="J8" s="164"/>
      <c r="K8" s="164"/>
      <c r="L8" s="164"/>
      <c r="M8" s="164"/>
      <c r="N8" s="164"/>
      <c r="O8" s="164"/>
      <c r="P8" s="164"/>
      <c r="Q8" s="164"/>
      <c r="R8" s="164"/>
      <c r="S8" s="164"/>
      <c r="T8" s="164"/>
      <c r="U8" s="164"/>
      <c r="V8" s="164"/>
      <c r="W8" s="164"/>
      <c r="X8" s="164"/>
      <c r="Y8" s="164"/>
      <c r="Z8" s="164"/>
      <c r="AA8" s="164"/>
      <c r="AB8" s="164"/>
      <c r="AC8" s="164"/>
      <c r="AD8" s="164"/>
      <c r="AE8" s="5"/>
      <c r="AF8" s="5"/>
      <c r="AG8" s="5"/>
      <c r="AH8" s="5"/>
    </row>
    <row r="9" spans="1:34" x14ac:dyDescent="0.2">
      <c r="A9" s="5"/>
      <c r="B9" s="8"/>
      <c r="C9" s="9"/>
      <c r="D9" s="8"/>
      <c r="E9" s="9"/>
      <c r="F9" s="8"/>
      <c r="G9" s="58"/>
      <c r="H9" s="10"/>
      <c r="I9" s="163"/>
      <c r="J9" s="164"/>
      <c r="K9" s="164"/>
      <c r="L9" s="164"/>
      <c r="M9" s="164"/>
      <c r="N9" s="164"/>
      <c r="O9" s="164"/>
      <c r="P9" s="164"/>
      <c r="Q9" s="164"/>
      <c r="R9" s="164"/>
      <c r="S9" s="164"/>
      <c r="T9" s="164"/>
      <c r="U9" s="164"/>
      <c r="V9" s="164"/>
      <c r="W9" s="164"/>
      <c r="X9" s="164"/>
      <c r="Y9" s="164"/>
      <c r="Z9" s="164"/>
      <c r="AA9" s="164"/>
      <c r="AB9" s="164"/>
      <c r="AC9" s="164"/>
      <c r="AD9" s="164"/>
      <c r="AE9" s="5"/>
      <c r="AF9" s="5"/>
      <c r="AG9" s="5"/>
      <c r="AH9" s="5"/>
    </row>
    <row r="10" spans="1:34" x14ac:dyDescent="0.2">
      <c r="A10" s="5"/>
      <c r="B10" s="8"/>
      <c r="C10" s="9"/>
      <c r="D10" s="8"/>
      <c r="E10" s="9"/>
      <c r="F10" s="8"/>
      <c r="G10" s="58"/>
      <c r="H10" s="10"/>
      <c r="I10" s="163"/>
      <c r="J10" s="164"/>
      <c r="K10" s="164"/>
      <c r="L10" s="164"/>
      <c r="M10" s="164"/>
      <c r="N10" s="164"/>
      <c r="O10" s="164"/>
      <c r="P10" s="164"/>
      <c r="Q10" s="164"/>
      <c r="R10" s="164"/>
      <c r="S10" s="164"/>
      <c r="T10" s="164"/>
      <c r="U10" s="164"/>
      <c r="V10" s="164"/>
      <c r="W10" s="164"/>
      <c r="X10" s="164"/>
      <c r="Y10" s="164"/>
      <c r="Z10" s="164"/>
      <c r="AA10" s="164"/>
      <c r="AB10" s="164"/>
      <c r="AC10" s="164"/>
      <c r="AD10" s="164"/>
      <c r="AE10" s="5"/>
      <c r="AF10" s="5"/>
      <c r="AG10" s="5"/>
      <c r="AH10" s="5"/>
    </row>
    <row r="11" spans="1:34" x14ac:dyDescent="0.2">
      <c r="A11" s="5"/>
      <c r="B11" s="8"/>
      <c r="C11" s="9"/>
      <c r="D11" s="8"/>
      <c r="E11" s="9"/>
      <c r="F11" s="8"/>
      <c r="G11" s="58"/>
      <c r="H11" s="10"/>
      <c r="I11" s="163"/>
      <c r="J11" s="164"/>
      <c r="K11" s="164"/>
      <c r="L11" s="164"/>
      <c r="M11" s="164"/>
      <c r="N11" s="164"/>
      <c r="O11" s="164"/>
      <c r="P11" s="164"/>
      <c r="Q11" s="164"/>
      <c r="R11" s="164"/>
      <c r="S11" s="164"/>
      <c r="T11" s="164"/>
      <c r="U11" s="164"/>
      <c r="V11" s="164"/>
      <c r="W11" s="164"/>
      <c r="X11" s="164"/>
      <c r="Y11" s="164"/>
      <c r="Z11" s="164"/>
      <c r="AA11" s="164"/>
      <c r="AB11" s="164"/>
      <c r="AC11" s="164"/>
      <c r="AD11" s="164"/>
      <c r="AE11" s="5"/>
      <c r="AF11" s="5"/>
      <c r="AG11" s="5"/>
      <c r="AH11" s="5"/>
    </row>
    <row r="12" spans="1:34" x14ac:dyDescent="0.2">
      <c r="A12" s="5"/>
      <c r="B12" s="8"/>
      <c r="C12" s="9"/>
      <c r="D12" s="8"/>
      <c r="E12" s="9"/>
      <c r="F12" s="8"/>
      <c r="G12" s="58"/>
      <c r="H12" s="10"/>
      <c r="I12" s="163"/>
      <c r="J12" s="164"/>
      <c r="K12" s="164"/>
      <c r="L12" s="164"/>
      <c r="M12" s="164"/>
      <c r="N12" s="164"/>
      <c r="O12" s="164"/>
      <c r="P12" s="164"/>
      <c r="Q12" s="164"/>
      <c r="R12" s="164"/>
      <c r="S12" s="164"/>
      <c r="T12" s="164"/>
      <c r="U12" s="164"/>
      <c r="V12" s="164"/>
      <c r="W12" s="164"/>
      <c r="X12" s="164"/>
      <c r="Y12" s="164"/>
      <c r="Z12" s="164"/>
      <c r="AA12" s="164"/>
      <c r="AB12" s="164"/>
      <c r="AC12" s="164"/>
      <c r="AD12" s="164"/>
      <c r="AE12" s="5"/>
      <c r="AF12" s="5"/>
      <c r="AG12" s="5"/>
      <c r="AH12" s="5"/>
    </row>
    <row r="13" spans="1:34" x14ac:dyDescent="0.2">
      <c r="A13" s="5"/>
      <c r="B13" s="8"/>
      <c r="C13" s="9"/>
      <c r="D13" s="8"/>
      <c r="E13" s="9"/>
      <c r="F13" s="8"/>
      <c r="G13" s="58"/>
      <c r="H13" s="10"/>
      <c r="I13" s="163"/>
      <c r="J13" s="164"/>
      <c r="K13" s="164"/>
      <c r="L13" s="164"/>
      <c r="M13" s="164"/>
      <c r="N13" s="164"/>
      <c r="O13" s="164"/>
      <c r="P13" s="164"/>
      <c r="Q13" s="164"/>
      <c r="R13" s="164"/>
      <c r="S13" s="164"/>
      <c r="T13" s="164"/>
      <c r="U13" s="164"/>
      <c r="V13" s="164"/>
      <c r="W13" s="164"/>
      <c r="X13" s="164"/>
      <c r="Y13" s="164"/>
      <c r="Z13" s="164"/>
      <c r="AA13" s="164"/>
      <c r="AB13" s="164"/>
      <c r="AC13" s="164"/>
      <c r="AD13" s="164"/>
      <c r="AE13" s="5"/>
      <c r="AF13" s="5"/>
      <c r="AG13" s="5"/>
      <c r="AH13" s="5"/>
    </row>
    <row r="14" spans="1:34" x14ac:dyDescent="0.2">
      <c r="A14" s="5"/>
      <c r="B14" s="8"/>
      <c r="C14" s="9"/>
      <c r="D14" s="8"/>
      <c r="E14" s="9"/>
      <c r="F14" s="8"/>
      <c r="G14" s="58"/>
      <c r="H14" s="10"/>
      <c r="I14" s="163"/>
      <c r="J14" s="164"/>
      <c r="K14" s="164"/>
      <c r="L14" s="164"/>
      <c r="M14" s="164"/>
      <c r="N14" s="164"/>
      <c r="O14" s="164"/>
      <c r="P14" s="164"/>
      <c r="Q14" s="164"/>
      <c r="R14" s="164"/>
      <c r="S14" s="164"/>
      <c r="T14" s="164"/>
      <c r="U14" s="164"/>
      <c r="V14" s="164"/>
      <c r="W14" s="164"/>
      <c r="X14" s="164"/>
      <c r="Y14" s="164"/>
      <c r="Z14" s="164"/>
      <c r="AA14" s="164"/>
      <c r="AB14" s="164"/>
      <c r="AC14" s="164"/>
      <c r="AD14" s="165"/>
      <c r="AE14" s="5"/>
      <c r="AF14" s="5"/>
      <c r="AG14" s="5"/>
      <c r="AH14" s="5"/>
    </row>
    <row r="15" spans="1:34" x14ac:dyDescent="0.2">
      <c r="A15" s="5"/>
      <c r="B15" s="8"/>
      <c r="C15" s="9"/>
      <c r="D15" s="8"/>
      <c r="E15" s="9"/>
      <c r="F15" s="8"/>
      <c r="G15" s="58"/>
      <c r="H15" s="10"/>
      <c r="I15" s="163"/>
      <c r="J15" s="164"/>
      <c r="K15" s="164"/>
      <c r="L15" s="164"/>
      <c r="M15" s="164"/>
      <c r="N15" s="164"/>
      <c r="O15" s="164"/>
      <c r="P15" s="164"/>
      <c r="Q15" s="164"/>
      <c r="R15" s="164"/>
      <c r="S15" s="164"/>
      <c r="T15" s="164"/>
      <c r="U15" s="164"/>
      <c r="V15" s="164"/>
      <c r="W15" s="164"/>
      <c r="X15" s="164"/>
      <c r="Y15" s="164"/>
      <c r="Z15" s="164"/>
      <c r="AA15" s="164"/>
      <c r="AB15" s="164"/>
      <c r="AC15" s="164"/>
      <c r="AD15" s="165"/>
      <c r="AE15" s="5"/>
      <c r="AF15" s="5"/>
      <c r="AG15" s="5"/>
      <c r="AH15" s="5"/>
    </row>
    <row r="16" spans="1:34" x14ac:dyDescent="0.2">
      <c r="A16" s="5"/>
      <c r="B16" s="8"/>
      <c r="C16" s="9"/>
      <c r="D16" s="8"/>
      <c r="E16" s="9"/>
      <c r="F16" s="8"/>
      <c r="G16" s="58"/>
      <c r="H16" s="10"/>
      <c r="I16" s="163"/>
      <c r="J16" s="164"/>
      <c r="K16" s="164"/>
      <c r="L16" s="164"/>
      <c r="M16" s="164"/>
      <c r="N16" s="164"/>
      <c r="O16" s="164"/>
      <c r="P16" s="164"/>
      <c r="Q16" s="164"/>
      <c r="R16" s="164"/>
      <c r="S16" s="164"/>
      <c r="T16" s="164"/>
      <c r="U16" s="164"/>
      <c r="V16" s="164"/>
      <c r="W16" s="164"/>
      <c r="X16" s="164"/>
      <c r="Y16" s="164"/>
      <c r="Z16" s="164"/>
      <c r="AA16" s="164"/>
      <c r="AB16" s="164"/>
      <c r="AC16" s="164"/>
      <c r="AD16" s="165"/>
      <c r="AE16" s="5"/>
      <c r="AF16" s="5"/>
      <c r="AG16" s="5"/>
      <c r="AH16" s="5"/>
    </row>
    <row r="17" spans="1:34" x14ac:dyDescent="0.2">
      <c r="A17" s="5"/>
      <c r="B17" s="8"/>
      <c r="C17" s="9"/>
      <c r="D17" s="8"/>
      <c r="E17" s="9"/>
      <c r="F17" s="8"/>
      <c r="G17" s="58"/>
      <c r="H17" s="10"/>
      <c r="I17" s="163"/>
      <c r="J17" s="164"/>
      <c r="K17" s="164"/>
      <c r="L17" s="164"/>
      <c r="M17" s="164"/>
      <c r="N17" s="164"/>
      <c r="O17" s="164"/>
      <c r="P17" s="164"/>
      <c r="Q17" s="164"/>
      <c r="R17" s="164"/>
      <c r="S17" s="164"/>
      <c r="T17" s="164"/>
      <c r="U17" s="164"/>
      <c r="V17" s="164"/>
      <c r="W17" s="164"/>
      <c r="X17" s="164"/>
      <c r="Y17" s="164"/>
      <c r="Z17" s="164"/>
      <c r="AA17" s="164"/>
      <c r="AB17" s="164"/>
      <c r="AC17" s="164"/>
      <c r="AD17" s="165"/>
      <c r="AE17" s="5"/>
      <c r="AF17" s="5"/>
      <c r="AG17" s="5"/>
      <c r="AH17" s="5"/>
    </row>
    <row r="18" spans="1:34" x14ac:dyDescent="0.2">
      <c r="A18" s="5"/>
      <c r="B18" s="8"/>
      <c r="C18" s="9"/>
      <c r="D18" s="8"/>
      <c r="E18" s="9"/>
      <c r="F18" s="8"/>
      <c r="G18" s="58"/>
      <c r="H18" s="10"/>
      <c r="I18" s="163"/>
      <c r="J18" s="164"/>
      <c r="K18" s="164"/>
      <c r="L18" s="164"/>
      <c r="M18" s="164"/>
      <c r="N18" s="164"/>
      <c r="O18" s="164"/>
      <c r="P18" s="164"/>
      <c r="Q18" s="164"/>
      <c r="R18" s="164"/>
      <c r="S18" s="164"/>
      <c r="T18" s="164"/>
      <c r="U18" s="164"/>
      <c r="V18" s="164"/>
      <c r="W18" s="164"/>
      <c r="X18" s="164"/>
      <c r="Y18" s="164"/>
      <c r="Z18" s="164"/>
      <c r="AA18" s="164"/>
      <c r="AB18" s="164"/>
      <c r="AC18" s="164"/>
      <c r="AD18" s="165"/>
      <c r="AE18" s="5"/>
      <c r="AF18" s="5"/>
      <c r="AG18" s="5"/>
      <c r="AH18" s="5"/>
    </row>
    <row r="19" spans="1:34" x14ac:dyDescent="0.2">
      <c r="A19" s="5"/>
      <c r="B19" s="8"/>
      <c r="C19" s="9"/>
      <c r="D19" s="8"/>
      <c r="E19" s="9"/>
      <c r="F19" s="8"/>
      <c r="G19" s="58"/>
      <c r="H19" s="10"/>
      <c r="I19" s="163"/>
      <c r="J19" s="164"/>
      <c r="K19" s="164"/>
      <c r="L19" s="164"/>
      <c r="M19" s="164"/>
      <c r="N19" s="164"/>
      <c r="O19" s="164"/>
      <c r="P19" s="164"/>
      <c r="Q19" s="164"/>
      <c r="R19" s="164"/>
      <c r="S19" s="164"/>
      <c r="T19" s="164"/>
      <c r="U19" s="164"/>
      <c r="V19" s="164"/>
      <c r="W19" s="164"/>
      <c r="X19" s="164"/>
      <c r="Y19" s="164"/>
      <c r="Z19" s="164"/>
      <c r="AA19" s="164"/>
      <c r="AB19" s="164"/>
      <c r="AC19" s="164"/>
      <c r="AD19" s="165"/>
      <c r="AE19" s="5"/>
      <c r="AF19" s="5"/>
      <c r="AG19" s="5"/>
      <c r="AH19" s="5"/>
    </row>
    <row r="20" spans="1:34" x14ac:dyDescent="0.2">
      <c r="A20" s="5"/>
      <c r="B20" s="8"/>
      <c r="C20" s="9"/>
      <c r="D20" s="8"/>
      <c r="E20" s="9"/>
      <c r="F20" s="8"/>
      <c r="G20" s="58"/>
      <c r="H20" s="10"/>
      <c r="I20" s="161"/>
      <c r="J20" s="162"/>
      <c r="K20" s="162"/>
      <c r="L20" s="162"/>
      <c r="M20" s="162"/>
      <c r="N20" s="162"/>
      <c r="O20" s="162"/>
      <c r="P20" s="162"/>
      <c r="Q20" s="162"/>
      <c r="R20" s="162"/>
      <c r="S20" s="162"/>
      <c r="T20" s="162"/>
      <c r="U20" s="162"/>
      <c r="V20" s="162"/>
      <c r="W20" s="162"/>
      <c r="X20" s="162"/>
      <c r="Y20" s="162"/>
      <c r="Z20" s="162"/>
      <c r="AA20" s="162"/>
      <c r="AB20" s="162"/>
      <c r="AC20" s="162"/>
      <c r="AD20" s="162"/>
      <c r="AE20" s="5"/>
      <c r="AF20" s="5"/>
      <c r="AG20" s="5"/>
      <c r="AH20" s="5"/>
    </row>
    <row r="21" spans="1:34" x14ac:dyDescent="0.2">
      <c r="A21" s="5"/>
      <c r="B21" s="8"/>
      <c r="C21" s="5"/>
      <c r="D21" s="8"/>
      <c r="E21" s="9"/>
      <c r="F21" s="8"/>
      <c r="G21" s="58"/>
      <c r="H21" s="10"/>
      <c r="I21" s="172"/>
      <c r="J21" s="173"/>
      <c r="K21" s="173"/>
      <c r="L21" s="173"/>
      <c r="M21" s="173"/>
      <c r="N21" s="173"/>
      <c r="O21" s="173"/>
      <c r="P21" s="173"/>
      <c r="Q21" s="173"/>
      <c r="R21" s="173"/>
      <c r="S21" s="173"/>
      <c r="T21" s="173"/>
      <c r="U21" s="173"/>
      <c r="V21" s="173"/>
      <c r="W21" s="173"/>
      <c r="X21" s="173"/>
      <c r="Y21" s="173"/>
      <c r="Z21" s="173"/>
      <c r="AA21" s="173"/>
      <c r="AB21" s="173"/>
      <c r="AC21" s="173"/>
      <c r="AD21" s="173"/>
      <c r="AE21" s="5"/>
      <c r="AF21" s="5"/>
      <c r="AG21" s="5"/>
      <c r="AH21" s="5"/>
    </row>
    <row r="22" spans="1:34" x14ac:dyDescent="0.2">
      <c r="A22" s="5"/>
      <c r="B22" s="8"/>
      <c r="C22" s="9"/>
      <c r="D22" s="8"/>
      <c r="E22" s="9"/>
      <c r="F22" s="8"/>
      <c r="G22" s="58"/>
      <c r="H22" s="6"/>
      <c r="I22" s="169"/>
      <c r="J22" s="170"/>
      <c r="K22" s="170"/>
      <c r="L22" s="170"/>
      <c r="M22" s="170"/>
      <c r="N22" s="170"/>
      <c r="O22" s="170"/>
      <c r="P22" s="170"/>
      <c r="Q22" s="170"/>
      <c r="R22" s="170"/>
      <c r="S22" s="170"/>
      <c r="T22" s="170"/>
      <c r="U22" s="170"/>
      <c r="V22" s="170"/>
      <c r="W22" s="170"/>
      <c r="X22" s="170"/>
      <c r="Y22" s="170"/>
      <c r="Z22" s="170"/>
      <c r="AA22" s="170"/>
      <c r="AB22" s="170"/>
      <c r="AC22" s="170"/>
      <c r="AD22" s="171"/>
      <c r="AE22" s="5"/>
      <c r="AF22" s="5"/>
      <c r="AG22" s="5"/>
      <c r="AH22" s="5"/>
    </row>
    <row r="23" spans="1:34" x14ac:dyDescent="0.2">
      <c r="A23" s="5"/>
      <c r="B23" s="5"/>
      <c r="C23" s="5"/>
      <c r="D23" s="8"/>
      <c r="E23" s="5"/>
      <c r="F23" s="8"/>
      <c r="G23" s="7"/>
      <c r="H23" s="10"/>
      <c r="I23" s="174"/>
      <c r="J23" s="175"/>
      <c r="K23" s="175"/>
      <c r="L23" s="175"/>
      <c r="M23" s="175"/>
      <c r="N23" s="175"/>
      <c r="O23" s="175"/>
      <c r="P23" s="175"/>
      <c r="Q23" s="175"/>
      <c r="R23" s="175"/>
      <c r="S23" s="175"/>
      <c r="T23" s="175"/>
      <c r="U23" s="175"/>
      <c r="V23" s="175"/>
      <c r="W23" s="175"/>
      <c r="X23" s="175"/>
      <c r="Y23" s="175"/>
      <c r="Z23" s="175"/>
      <c r="AA23" s="175"/>
      <c r="AB23" s="175"/>
      <c r="AC23" s="175"/>
      <c r="AD23" s="176"/>
      <c r="AE23" s="5"/>
      <c r="AF23" s="5"/>
      <c r="AG23" s="5"/>
      <c r="AH23" s="5"/>
    </row>
    <row r="24" spans="1:34" x14ac:dyDescent="0.2">
      <c r="A24" s="5"/>
      <c r="B24" s="5"/>
      <c r="C24" s="5"/>
      <c r="D24" s="8"/>
      <c r="E24" s="5"/>
      <c r="F24" s="8"/>
      <c r="G24" s="7"/>
      <c r="H24" s="10"/>
      <c r="I24" s="174"/>
      <c r="J24" s="175"/>
      <c r="K24" s="175"/>
      <c r="L24" s="175"/>
      <c r="M24" s="175"/>
      <c r="N24" s="175"/>
      <c r="O24" s="175"/>
      <c r="P24" s="175"/>
      <c r="Q24" s="175"/>
      <c r="R24" s="175"/>
      <c r="S24" s="175"/>
      <c r="T24" s="175"/>
      <c r="U24" s="175"/>
      <c r="V24" s="175"/>
      <c r="W24" s="175"/>
      <c r="X24" s="175"/>
      <c r="Y24" s="175"/>
      <c r="Z24" s="175"/>
      <c r="AA24" s="175"/>
      <c r="AB24" s="175"/>
      <c r="AC24" s="175"/>
      <c r="AD24" s="176"/>
      <c r="AE24" s="5"/>
      <c r="AF24" s="5"/>
      <c r="AG24" s="5"/>
      <c r="AH24" s="5"/>
    </row>
    <row r="25" spans="1:34" x14ac:dyDescent="0.2">
      <c r="A25" s="5"/>
      <c r="B25" s="5"/>
      <c r="C25" s="5"/>
      <c r="D25" s="8"/>
      <c r="E25" s="5"/>
      <c r="F25" s="8"/>
      <c r="G25" s="7"/>
      <c r="H25" s="10"/>
      <c r="I25" s="174"/>
      <c r="J25" s="175"/>
      <c r="K25" s="175"/>
      <c r="L25" s="175"/>
      <c r="M25" s="175"/>
      <c r="N25" s="175"/>
      <c r="O25" s="175"/>
      <c r="P25" s="175"/>
      <c r="Q25" s="175"/>
      <c r="R25" s="175"/>
      <c r="S25" s="175"/>
      <c r="T25" s="175"/>
      <c r="U25" s="175"/>
      <c r="V25" s="175"/>
      <c r="W25" s="175"/>
      <c r="X25" s="175"/>
      <c r="Y25" s="175"/>
      <c r="Z25" s="175"/>
      <c r="AA25" s="175"/>
      <c r="AB25" s="175"/>
      <c r="AC25" s="175"/>
      <c r="AD25" s="176"/>
      <c r="AE25" s="5"/>
      <c r="AF25" s="5"/>
      <c r="AG25" s="5"/>
      <c r="AH25" s="5"/>
    </row>
    <row r="26" spans="1:34" x14ac:dyDescent="0.2">
      <c r="A26" s="5"/>
      <c r="B26" s="5"/>
      <c r="C26" s="5"/>
      <c r="D26" s="8"/>
      <c r="E26" s="5"/>
      <c r="F26" s="8"/>
      <c r="G26" s="7"/>
      <c r="H26" s="10"/>
      <c r="I26" s="174"/>
      <c r="J26" s="175"/>
      <c r="K26" s="175"/>
      <c r="L26" s="175"/>
      <c r="M26" s="175"/>
      <c r="N26" s="175"/>
      <c r="O26" s="175"/>
      <c r="P26" s="175"/>
      <c r="Q26" s="175"/>
      <c r="R26" s="175"/>
      <c r="S26" s="175"/>
      <c r="T26" s="175"/>
      <c r="U26" s="175"/>
      <c r="V26" s="175"/>
      <c r="W26" s="175"/>
      <c r="X26" s="175"/>
      <c r="Y26" s="175"/>
      <c r="Z26" s="175"/>
      <c r="AA26" s="175"/>
      <c r="AB26" s="175"/>
      <c r="AC26" s="175"/>
      <c r="AD26" s="176"/>
      <c r="AE26" s="5"/>
      <c r="AF26" s="5"/>
      <c r="AG26" s="5"/>
      <c r="AH26" s="5"/>
    </row>
    <row r="27" spans="1:34" x14ac:dyDescent="0.2">
      <c r="A27" s="5"/>
      <c r="B27" s="5"/>
      <c r="C27" s="5"/>
      <c r="D27" s="8"/>
      <c r="E27" s="5"/>
      <c r="F27" s="8"/>
      <c r="G27" s="7"/>
      <c r="H27" s="10"/>
      <c r="I27" s="174"/>
      <c r="J27" s="175"/>
      <c r="K27" s="175"/>
      <c r="L27" s="175"/>
      <c r="M27" s="175"/>
      <c r="N27" s="175"/>
      <c r="O27" s="175"/>
      <c r="P27" s="175"/>
      <c r="Q27" s="175"/>
      <c r="R27" s="175"/>
      <c r="S27" s="175"/>
      <c r="T27" s="175"/>
      <c r="U27" s="175"/>
      <c r="V27" s="175"/>
      <c r="W27" s="175"/>
      <c r="X27" s="175"/>
      <c r="Y27" s="175"/>
      <c r="Z27" s="175"/>
      <c r="AA27" s="175"/>
      <c r="AB27" s="175"/>
      <c r="AC27" s="175"/>
      <c r="AD27" s="176"/>
      <c r="AE27" s="5"/>
      <c r="AF27" s="5"/>
      <c r="AG27" s="5"/>
      <c r="AH27" s="5"/>
    </row>
    <row r="28" spans="1:34" x14ac:dyDescent="0.2">
      <c r="A28" s="5"/>
      <c r="B28" s="5"/>
      <c r="C28" s="5"/>
      <c r="D28" s="5"/>
      <c r="E28" s="5"/>
      <c r="F28" s="5"/>
      <c r="G28" s="5"/>
      <c r="H28" s="5"/>
      <c r="I28" s="174"/>
      <c r="J28" s="175"/>
      <c r="K28" s="175"/>
      <c r="L28" s="175"/>
      <c r="M28" s="175"/>
      <c r="N28" s="175"/>
      <c r="O28" s="175"/>
      <c r="P28" s="175"/>
      <c r="Q28" s="175"/>
      <c r="R28" s="175"/>
      <c r="S28" s="175"/>
      <c r="T28" s="175"/>
      <c r="U28" s="175"/>
      <c r="V28" s="175"/>
      <c r="W28" s="175"/>
      <c r="X28" s="175"/>
      <c r="Y28" s="175"/>
      <c r="Z28" s="175"/>
      <c r="AA28" s="175"/>
      <c r="AB28" s="175"/>
      <c r="AC28" s="175"/>
      <c r="AD28" s="176"/>
      <c r="AE28" s="5"/>
      <c r="AF28" s="5"/>
      <c r="AG28" s="5"/>
      <c r="AH28" s="5"/>
    </row>
    <row r="29" spans="1:34" x14ac:dyDescent="0.2">
      <c r="A29" s="5"/>
      <c r="B29" s="5"/>
      <c r="C29" s="5"/>
      <c r="D29" s="5"/>
      <c r="E29" s="5"/>
      <c r="F29" s="5"/>
      <c r="G29" s="5"/>
      <c r="H29" s="5"/>
      <c r="I29" s="174"/>
      <c r="J29" s="175"/>
      <c r="K29" s="175"/>
      <c r="L29" s="175"/>
      <c r="M29" s="175"/>
      <c r="N29" s="175"/>
      <c r="O29" s="175"/>
      <c r="P29" s="175"/>
      <c r="Q29" s="175"/>
      <c r="R29" s="175"/>
      <c r="S29" s="175"/>
      <c r="T29" s="175"/>
      <c r="U29" s="175"/>
      <c r="V29" s="175"/>
      <c r="W29" s="175"/>
      <c r="X29" s="175"/>
      <c r="Y29" s="175"/>
      <c r="Z29" s="175"/>
      <c r="AA29" s="175"/>
      <c r="AB29" s="175"/>
      <c r="AC29" s="175"/>
      <c r="AD29" s="176"/>
      <c r="AE29" s="5"/>
      <c r="AF29" s="5"/>
      <c r="AG29" s="5"/>
      <c r="AH29" s="5"/>
    </row>
    <row r="30" spans="1:34" x14ac:dyDescent="0.2">
      <c r="A30" s="5"/>
      <c r="B30" s="5"/>
      <c r="C30" s="5"/>
      <c r="D30" s="5"/>
      <c r="E30" s="5"/>
      <c r="F30" s="5"/>
      <c r="G30" s="5"/>
      <c r="H30" s="5"/>
      <c r="I30" s="174"/>
      <c r="J30" s="175"/>
      <c r="K30" s="175"/>
      <c r="L30" s="175"/>
      <c r="M30" s="175"/>
      <c r="N30" s="175"/>
      <c r="O30" s="175"/>
      <c r="P30" s="175"/>
      <c r="Q30" s="175"/>
      <c r="R30" s="175"/>
      <c r="S30" s="175"/>
      <c r="T30" s="175"/>
      <c r="U30" s="175"/>
      <c r="V30" s="175"/>
      <c r="W30" s="175"/>
      <c r="X30" s="175"/>
      <c r="Y30" s="175"/>
      <c r="Z30" s="175"/>
      <c r="AA30" s="175"/>
      <c r="AB30" s="175"/>
      <c r="AC30" s="175"/>
      <c r="AD30" s="176"/>
      <c r="AE30" s="5"/>
      <c r="AF30" s="5"/>
      <c r="AG30" s="5"/>
      <c r="AH30" s="5"/>
    </row>
    <row r="31" spans="1:34" x14ac:dyDescent="0.2">
      <c r="A31" s="5"/>
      <c r="B31" s="5"/>
      <c r="C31" s="5"/>
      <c r="D31" s="5"/>
      <c r="E31" s="5"/>
      <c r="F31" s="5"/>
      <c r="G31" s="5"/>
      <c r="H31" s="5"/>
      <c r="I31" s="174"/>
      <c r="J31" s="175"/>
      <c r="K31" s="175"/>
      <c r="L31" s="175"/>
      <c r="M31" s="175"/>
      <c r="N31" s="175"/>
      <c r="O31" s="175"/>
      <c r="P31" s="175"/>
      <c r="Q31" s="175"/>
      <c r="R31" s="175"/>
      <c r="S31" s="175"/>
      <c r="T31" s="175"/>
      <c r="U31" s="175"/>
      <c r="V31" s="175"/>
      <c r="W31" s="175"/>
      <c r="X31" s="175"/>
      <c r="Y31" s="175"/>
      <c r="Z31" s="175"/>
      <c r="AA31" s="175"/>
      <c r="AB31" s="175"/>
      <c r="AC31" s="175"/>
      <c r="AD31" s="176"/>
      <c r="AE31" s="5"/>
      <c r="AF31" s="5"/>
      <c r="AG31" s="5"/>
      <c r="AH31" s="5"/>
    </row>
    <row r="32" spans="1:34" x14ac:dyDescent="0.2">
      <c r="A32" s="5"/>
      <c r="B32" s="5"/>
      <c r="C32" s="5"/>
      <c r="D32" s="5"/>
      <c r="E32" s="5"/>
      <c r="F32" s="5"/>
      <c r="G32" s="5"/>
      <c r="H32" s="5"/>
      <c r="I32" s="174"/>
      <c r="J32" s="175"/>
      <c r="K32" s="175"/>
      <c r="L32" s="175"/>
      <c r="M32" s="175"/>
      <c r="N32" s="175"/>
      <c r="O32" s="175"/>
      <c r="P32" s="175"/>
      <c r="Q32" s="175"/>
      <c r="R32" s="175"/>
      <c r="S32" s="175"/>
      <c r="T32" s="175"/>
      <c r="U32" s="175"/>
      <c r="V32" s="175"/>
      <c r="W32" s="175"/>
      <c r="X32" s="175"/>
      <c r="Y32" s="175"/>
      <c r="Z32" s="175"/>
      <c r="AA32" s="175"/>
      <c r="AB32" s="175"/>
      <c r="AC32" s="175"/>
      <c r="AD32" s="176"/>
      <c r="AE32" s="5"/>
      <c r="AF32" s="5"/>
      <c r="AG32" s="5"/>
      <c r="AH32" s="5"/>
    </row>
    <row r="33" spans="1:34" x14ac:dyDescent="0.2">
      <c r="A33" s="5"/>
      <c r="B33" s="5"/>
      <c r="C33" s="5"/>
      <c r="D33" s="5"/>
      <c r="E33" s="5"/>
      <c r="F33" s="5"/>
      <c r="G33" s="5"/>
      <c r="H33" s="5"/>
      <c r="I33" s="174"/>
      <c r="J33" s="175"/>
      <c r="K33" s="175"/>
      <c r="L33" s="175"/>
      <c r="M33" s="175"/>
      <c r="N33" s="175"/>
      <c r="O33" s="175"/>
      <c r="P33" s="175"/>
      <c r="Q33" s="175"/>
      <c r="R33" s="175"/>
      <c r="S33" s="175"/>
      <c r="T33" s="175"/>
      <c r="U33" s="175"/>
      <c r="V33" s="175"/>
      <c r="W33" s="175"/>
      <c r="X33" s="175"/>
      <c r="Y33" s="175"/>
      <c r="Z33" s="175"/>
      <c r="AA33" s="175"/>
      <c r="AB33" s="175"/>
      <c r="AC33" s="175"/>
      <c r="AD33" s="176"/>
      <c r="AE33" s="5"/>
      <c r="AF33" s="5"/>
      <c r="AG33" s="5"/>
      <c r="AH33" s="5"/>
    </row>
    <row r="34" spans="1:34" x14ac:dyDescent="0.2">
      <c r="A34" s="5"/>
      <c r="B34" s="5"/>
      <c r="C34" s="5"/>
      <c r="D34" s="5"/>
      <c r="E34" s="5"/>
      <c r="F34" s="5"/>
      <c r="G34" s="5"/>
      <c r="H34" s="5"/>
      <c r="I34" s="174"/>
      <c r="J34" s="175"/>
      <c r="K34" s="175"/>
      <c r="L34" s="175"/>
      <c r="M34" s="175"/>
      <c r="N34" s="175"/>
      <c r="O34" s="175"/>
      <c r="P34" s="175"/>
      <c r="Q34" s="175"/>
      <c r="R34" s="175"/>
      <c r="S34" s="175"/>
      <c r="T34" s="175"/>
      <c r="U34" s="175"/>
      <c r="V34" s="175"/>
      <c r="W34" s="175"/>
      <c r="X34" s="175"/>
      <c r="Y34" s="175"/>
      <c r="Z34" s="175"/>
      <c r="AA34" s="175"/>
      <c r="AB34" s="175"/>
      <c r="AC34" s="175"/>
      <c r="AD34" s="176"/>
      <c r="AE34" s="5"/>
      <c r="AF34" s="5"/>
      <c r="AG34" s="5"/>
      <c r="AH34" s="5"/>
    </row>
    <row r="35" spans="1:34" x14ac:dyDescent="0.2">
      <c r="A35" s="5"/>
      <c r="B35" s="5"/>
      <c r="C35" s="5"/>
      <c r="D35" s="5"/>
      <c r="E35" s="5"/>
      <c r="F35" s="5"/>
      <c r="G35" s="5"/>
      <c r="H35" s="5"/>
      <c r="I35" s="174"/>
      <c r="J35" s="175"/>
      <c r="K35" s="175"/>
      <c r="L35" s="175"/>
      <c r="M35" s="175"/>
      <c r="N35" s="175"/>
      <c r="O35" s="175"/>
      <c r="P35" s="175"/>
      <c r="Q35" s="175"/>
      <c r="R35" s="175"/>
      <c r="S35" s="175"/>
      <c r="T35" s="175"/>
      <c r="U35" s="175"/>
      <c r="V35" s="175"/>
      <c r="W35" s="175"/>
      <c r="X35" s="175"/>
      <c r="Y35" s="175"/>
      <c r="Z35" s="175"/>
      <c r="AA35" s="175"/>
      <c r="AB35" s="175"/>
      <c r="AC35" s="175"/>
      <c r="AD35" s="176"/>
      <c r="AE35" s="5"/>
      <c r="AF35" s="5"/>
      <c r="AG35" s="5"/>
      <c r="AH35" s="5"/>
    </row>
    <row r="36" spans="1:34" x14ac:dyDescent="0.2">
      <c r="A36" s="5"/>
      <c r="B36" s="5"/>
      <c r="C36" s="5"/>
      <c r="D36" s="5"/>
      <c r="E36" s="5"/>
      <c r="F36" s="5"/>
      <c r="G36" s="5"/>
      <c r="H36" s="5"/>
      <c r="I36" s="174"/>
      <c r="J36" s="175"/>
      <c r="K36" s="175"/>
      <c r="L36" s="175"/>
      <c r="M36" s="175"/>
      <c r="N36" s="175"/>
      <c r="O36" s="175"/>
      <c r="P36" s="175"/>
      <c r="Q36" s="175"/>
      <c r="R36" s="175"/>
      <c r="S36" s="175"/>
      <c r="T36" s="175"/>
      <c r="U36" s="175"/>
      <c r="V36" s="175"/>
      <c r="W36" s="175"/>
      <c r="X36" s="175"/>
      <c r="Y36" s="175"/>
      <c r="Z36" s="175"/>
      <c r="AA36" s="175"/>
      <c r="AB36" s="175"/>
      <c r="AC36" s="175"/>
      <c r="AD36" s="176"/>
      <c r="AE36" s="5"/>
      <c r="AF36" s="5"/>
      <c r="AG36" s="5"/>
      <c r="AH36" s="5"/>
    </row>
    <row r="37" spans="1:34" x14ac:dyDescent="0.2">
      <c r="A37" s="5"/>
      <c r="B37" s="5"/>
      <c r="C37" s="5"/>
      <c r="D37" s="5"/>
      <c r="E37" s="5"/>
      <c r="F37" s="5"/>
      <c r="G37" s="5"/>
      <c r="H37" s="5"/>
      <c r="I37" s="174"/>
      <c r="J37" s="175"/>
      <c r="K37" s="175"/>
      <c r="L37" s="175"/>
      <c r="M37" s="175"/>
      <c r="N37" s="175"/>
      <c r="O37" s="175"/>
      <c r="P37" s="175"/>
      <c r="Q37" s="175"/>
      <c r="R37" s="175"/>
      <c r="S37" s="175"/>
      <c r="T37" s="175"/>
      <c r="U37" s="175"/>
      <c r="V37" s="175"/>
      <c r="W37" s="175"/>
      <c r="X37" s="175"/>
      <c r="Y37" s="175"/>
      <c r="Z37" s="175"/>
      <c r="AA37" s="175"/>
      <c r="AB37" s="175"/>
      <c r="AC37" s="175"/>
      <c r="AD37" s="176"/>
      <c r="AE37" s="5"/>
      <c r="AF37" s="5"/>
      <c r="AG37" s="5"/>
      <c r="AH37" s="5"/>
    </row>
    <row r="38" spans="1:34" x14ac:dyDescent="0.2">
      <c r="A38" s="5"/>
      <c r="B38" s="5"/>
      <c r="C38" s="5"/>
      <c r="D38" s="5"/>
      <c r="E38" s="5"/>
      <c r="F38" s="5"/>
      <c r="G38" s="5"/>
      <c r="H38" s="5"/>
      <c r="I38" s="174"/>
      <c r="J38" s="175"/>
      <c r="K38" s="175"/>
      <c r="L38" s="175"/>
      <c r="M38" s="175"/>
      <c r="N38" s="175"/>
      <c r="O38" s="175"/>
      <c r="P38" s="175"/>
      <c r="Q38" s="175"/>
      <c r="R38" s="175"/>
      <c r="S38" s="175"/>
      <c r="T38" s="175"/>
      <c r="U38" s="175"/>
      <c r="V38" s="175"/>
      <c r="W38" s="175"/>
      <c r="X38" s="175"/>
      <c r="Y38" s="175"/>
      <c r="Z38" s="175"/>
      <c r="AA38" s="175"/>
      <c r="AB38" s="175"/>
      <c r="AC38" s="175"/>
      <c r="AD38" s="176"/>
      <c r="AE38" s="5"/>
      <c r="AF38" s="5"/>
      <c r="AG38" s="5"/>
      <c r="AH38" s="5"/>
    </row>
    <row r="39" spans="1:34" x14ac:dyDescent="0.2">
      <c r="A39" s="5"/>
      <c r="B39" s="5"/>
      <c r="C39" s="5"/>
      <c r="D39" s="5"/>
      <c r="E39" s="5"/>
      <c r="F39" s="5"/>
      <c r="G39" s="5"/>
      <c r="H39" s="5"/>
      <c r="I39" s="174"/>
      <c r="J39" s="175"/>
      <c r="K39" s="175"/>
      <c r="L39" s="175"/>
      <c r="M39" s="175"/>
      <c r="N39" s="175"/>
      <c r="O39" s="175"/>
      <c r="P39" s="175"/>
      <c r="Q39" s="175"/>
      <c r="R39" s="175"/>
      <c r="S39" s="175"/>
      <c r="T39" s="175"/>
      <c r="U39" s="175"/>
      <c r="V39" s="175"/>
      <c r="W39" s="175"/>
      <c r="X39" s="175"/>
      <c r="Y39" s="175"/>
      <c r="Z39" s="175"/>
      <c r="AA39" s="175"/>
      <c r="AB39" s="175"/>
      <c r="AC39" s="175"/>
      <c r="AD39" s="176"/>
      <c r="AE39" s="5"/>
      <c r="AF39" s="5"/>
      <c r="AG39" s="5"/>
      <c r="AH39" s="5"/>
    </row>
    <row r="40" spans="1:34" x14ac:dyDescent="0.2">
      <c r="D40" s="1"/>
      <c r="F40" s="1"/>
      <c r="G40" s="1"/>
      <c r="H40" s="1"/>
    </row>
  </sheetData>
  <mergeCells count="39">
    <mergeCell ref="I36:AD36"/>
    <mergeCell ref="I39:AD39"/>
    <mergeCell ref="I38:AD38"/>
    <mergeCell ref="I28:AD28"/>
    <mergeCell ref="I31:AD31"/>
    <mergeCell ref="I32:AD32"/>
    <mergeCell ref="I33:AD33"/>
    <mergeCell ref="I35:AD35"/>
    <mergeCell ref="I29:AD29"/>
    <mergeCell ref="I34:AD34"/>
    <mergeCell ref="I30:AD30"/>
    <mergeCell ref="I37:AD37"/>
    <mergeCell ref="I25:AD25"/>
    <mergeCell ref="I27:AD27"/>
    <mergeCell ref="I9:AD9"/>
    <mergeCell ref="I26:AD26"/>
    <mergeCell ref="I12:AD12"/>
    <mergeCell ref="I15:AD15"/>
    <mergeCell ref="I23:AD23"/>
    <mergeCell ref="I13:AD13"/>
    <mergeCell ref="I14:AD14"/>
    <mergeCell ref="I11:AD11"/>
    <mergeCell ref="I20:AD20"/>
    <mergeCell ref="I16:AD16"/>
    <mergeCell ref="I18:AD18"/>
    <mergeCell ref="I17:AD17"/>
    <mergeCell ref="I24:AD24"/>
    <mergeCell ref="I5:AD5"/>
    <mergeCell ref="I19:AD19"/>
    <mergeCell ref="I1:AD1"/>
    <mergeCell ref="I4:AD4"/>
    <mergeCell ref="I22:AD22"/>
    <mergeCell ref="I7:AD7"/>
    <mergeCell ref="I8:AD8"/>
    <mergeCell ref="I10:AD10"/>
    <mergeCell ref="I2:AD2"/>
    <mergeCell ref="I3:AD3"/>
    <mergeCell ref="I6:AD6"/>
    <mergeCell ref="I21:AD21"/>
  </mergeCells>
  <pageMargins left="0.60833333333333295" right="0.30269607843137297" top="0.96507352941176505" bottom="1.1525229357798166" header="0.3" footer="0.3"/>
  <pageSetup scale="71" fitToHeight="0" orientation="portrait" r:id="rId1"/>
  <headerFooter>
    <oddHeader>&amp;CLE: &amp;UScholarship Office&amp;U
Model/App: &amp;UScholarships&amp;U
PS: &amp;UScholarship Director&amp;U PKT: &amp;UIncome Based Scholarship Application&amp;U
Master Checklist&amp;R&amp;"Calibri (Body)_x0000_,Regular"Packet Ref #: &amp;KFF0000MC&amp;K01+000
MFI #:
&amp;"-,Regular"&amp;K000000Page &amp;P of &amp;N</oddHeader>
    <oddFooter>&amp;LUBM Revision Date:
UBM Ref Manual # 
BM Revision Date:
BM Ref Manual #
Destination Model Source Object String Ref #
Business Model Consulting LLC © 2014&amp;C&amp;F&amp;RAppID 
AppUserLic #
CC: BMCL
UBM V#1.6
BM V# 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0FB28-F143-4399-AC0D-A3A22B732E6A}">
  <sheetPr>
    <pageSetUpPr fitToPage="1"/>
  </sheetPr>
  <dimension ref="A1:L67"/>
  <sheetViews>
    <sheetView view="pageLayout" topLeftCell="C1" zoomScale="111" zoomScaleNormal="100" zoomScalePageLayoutView="111" workbookViewId="0">
      <selection activeCell="I14" sqref="I14"/>
    </sheetView>
  </sheetViews>
  <sheetFormatPr baseColWidth="10" defaultColWidth="8.83203125" defaultRowHeight="15" x14ac:dyDescent="0.2"/>
  <cols>
    <col min="1" max="1" width="7.5" bestFit="1" customWidth="1"/>
    <col min="2" max="2" width="4.6640625" customWidth="1"/>
    <col min="3" max="3" width="7.6640625" bestFit="1" customWidth="1"/>
    <col min="4" max="4" width="8.33203125" bestFit="1" customWidth="1"/>
    <col min="5" max="5" width="8" style="15" bestFit="1" customWidth="1"/>
    <col min="6" max="6" width="51.6640625" style="16" customWidth="1"/>
    <col min="7" max="7" width="9.5" bestFit="1" customWidth="1"/>
    <col min="8" max="8" width="9.5" style="15" bestFit="1" customWidth="1"/>
    <col min="9" max="9" width="8.83203125" style="15" bestFit="1" customWidth="1"/>
    <col min="10" max="10" width="36.83203125" style="16" customWidth="1"/>
    <col min="11" max="11" width="7.5" bestFit="1" customWidth="1"/>
    <col min="12" max="12" width="8.1640625" style="15" bestFit="1" customWidth="1"/>
  </cols>
  <sheetData>
    <row r="1" spans="1:12" x14ac:dyDescent="0.2">
      <c r="K1" s="64"/>
      <c r="L1" s="64"/>
    </row>
    <row r="2" spans="1:12" x14ac:dyDescent="0.2">
      <c r="K2" s="59"/>
      <c r="L2" s="59"/>
    </row>
    <row r="3" spans="1:12" ht="16" thickBot="1" x14ac:dyDescent="0.25"/>
    <row r="4" spans="1:12" ht="61.5" customHeight="1" x14ac:dyDescent="0.55000000000000004">
      <c r="A4" s="37" t="s">
        <v>34</v>
      </c>
      <c r="B4" s="36" t="s">
        <v>33</v>
      </c>
      <c r="C4" s="35" t="s">
        <v>32</v>
      </c>
      <c r="D4" s="35" t="s">
        <v>31</v>
      </c>
      <c r="E4" s="32" t="s">
        <v>30</v>
      </c>
      <c r="F4" s="31" t="s">
        <v>29</v>
      </c>
      <c r="G4" s="34" t="s">
        <v>28</v>
      </c>
      <c r="H4" s="33" t="s">
        <v>27</v>
      </c>
      <c r="I4" s="32" t="s">
        <v>26</v>
      </c>
      <c r="J4" s="31" t="s">
        <v>25</v>
      </c>
      <c r="K4" s="30" t="s">
        <v>24</v>
      </c>
      <c r="L4" s="29" t="s">
        <v>23</v>
      </c>
    </row>
    <row r="5" spans="1:12" ht="17" x14ac:dyDescent="0.2">
      <c r="A5" s="24"/>
      <c r="B5" s="23">
        <v>1</v>
      </c>
      <c r="C5" s="23"/>
      <c r="D5" s="23"/>
      <c r="E5" s="20"/>
      <c r="F5" s="22"/>
      <c r="G5" s="26"/>
      <c r="H5" s="21"/>
      <c r="I5" s="20"/>
      <c r="J5" s="19"/>
      <c r="K5" s="18"/>
      <c r="L5" s="17"/>
    </row>
    <row r="6" spans="1:12" ht="17" x14ac:dyDescent="0.2">
      <c r="A6" s="24"/>
      <c r="B6" s="23">
        <f>B5+1</f>
        <v>2</v>
      </c>
      <c r="C6" s="23"/>
      <c r="D6" s="23"/>
      <c r="E6" s="20"/>
      <c r="F6" s="22"/>
      <c r="G6" s="26"/>
      <c r="H6" s="21"/>
      <c r="I6" s="20"/>
      <c r="J6" s="19"/>
      <c r="K6" s="18"/>
      <c r="L6" s="17"/>
    </row>
    <row r="7" spans="1:12" ht="17" x14ac:dyDescent="0.2">
      <c r="A7" s="24"/>
      <c r="B7" s="23">
        <f>B6+1</f>
        <v>3</v>
      </c>
      <c r="C7" s="23"/>
      <c r="D7" s="23"/>
      <c r="E7" s="20"/>
      <c r="F7" s="22"/>
      <c r="G7" s="26"/>
      <c r="H7" s="21"/>
      <c r="I7" s="20"/>
      <c r="J7" s="19"/>
      <c r="K7" s="18"/>
      <c r="L7" s="17"/>
    </row>
    <row r="8" spans="1:12" ht="17" x14ac:dyDescent="0.2">
      <c r="A8" s="24"/>
      <c r="B8" s="23">
        <f>B7+1</f>
        <v>4</v>
      </c>
      <c r="C8" s="23"/>
      <c r="D8" s="23"/>
      <c r="E8" s="20"/>
      <c r="F8" s="22"/>
      <c r="G8" s="26"/>
      <c r="H8" s="21"/>
      <c r="I8" s="20"/>
      <c r="J8" s="19"/>
      <c r="K8" s="18"/>
      <c r="L8" s="17"/>
    </row>
    <row r="9" spans="1:12" ht="17" x14ac:dyDescent="0.2">
      <c r="A9" s="24"/>
      <c r="B9" s="23">
        <f>B8+1</f>
        <v>5</v>
      </c>
      <c r="C9" s="23"/>
      <c r="D9" s="23"/>
      <c r="E9" s="20"/>
      <c r="F9" s="22"/>
      <c r="G9" s="26"/>
      <c r="H9" s="21"/>
      <c r="I9" s="20"/>
      <c r="J9" s="19"/>
      <c r="K9" s="18"/>
      <c r="L9" s="17"/>
    </row>
    <row r="10" spans="1:12" ht="17" x14ac:dyDescent="0.2">
      <c r="A10" s="24"/>
      <c r="B10" s="23">
        <f>B9+1</f>
        <v>6</v>
      </c>
      <c r="C10" s="23"/>
      <c r="D10" s="23"/>
      <c r="E10" s="20"/>
      <c r="F10" s="22"/>
      <c r="G10" s="26"/>
      <c r="H10" s="21"/>
      <c r="I10" s="20"/>
      <c r="J10" s="19"/>
      <c r="K10" s="18"/>
      <c r="L10" s="17"/>
    </row>
    <row r="11" spans="1:12" ht="17" x14ac:dyDescent="0.2">
      <c r="A11" s="24"/>
      <c r="B11" s="23">
        <v>8</v>
      </c>
      <c r="C11" s="23"/>
      <c r="D11" s="23"/>
      <c r="E11" s="20"/>
      <c r="F11" s="22"/>
      <c r="G11" s="26"/>
      <c r="H11" s="21"/>
      <c r="I11" s="20"/>
      <c r="J11" s="19"/>
      <c r="K11" s="18"/>
      <c r="L11" s="17"/>
    </row>
    <row r="12" spans="1:12" ht="17" x14ac:dyDescent="0.2">
      <c r="A12" s="24"/>
      <c r="B12" s="23">
        <v>9</v>
      </c>
      <c r="C12" s="23"/>
      <c r="D12" s="23"/>
      <c r="E12" s="20"/>
      <c r="F12" s="22"/>
      <c r="G12" s="26"/>
      <c r="H12" s="21"/>
      <c r="I12" s="20"/>
      <c r="J12" s="19"/>
      <c r="K12" s="18"/>
      <c r="L12" s="17"/>
    </row>
    <row r="13" spans="1:12" ht="17" x14ac:dyDescent="0.2">
      <c r="A13" s="24"/>
      <c r="B13" s="23">
        <v>10</v>
      </c>
      <c r="C13" s="23"/>
      <c r="D13" s="23"/>
      <c r="E13" s="20"/>
      <c r="F13" s="22"/>
      <c r="G13" s="26"/>
      <c r="H13" s="21"/>
      <c r="I13" s="20"/>
      <c r="J13" s="19"/>
      <c r="K13" s="18"/>
      <c r="L13" s="17"/>
    </row>
    <row r="14" spans="1:12" ht="17" x14ac:dyDescent="0.2">
      <c r="A14" s="28"/>
      <c r="B14" s="23">
        <f t="shared" ref="B14:B22" si="0">B13+1</f>
        <v>11</v>
      </c>
      <c r="C14" s="23"/>
      <c r="D14" s="23"/>
      <c r="E14" s="20"/>
      <c r="F14" s="22"/>
      <c r="G14" s="26"/>
      <c r="H14" s="21"/>
      <c r="I14" s="20"/>
      <c r="J14" s="19"/>
      <c r="K14" s="18"/>
      <c r="L14" s="17"/>
    </row>
    <row r="15" spans="1:12" ht="17" x14ac:dyDescent="0.2">
      <c r="A15" s="27"/>
      <c r="B15" s="23">
        <f t="shared" si="0"/>
        <v>12</v>
      </c>
      <c r="C15" s="23"/>
      <c r="D15" s="23"/>
      <c r="E15" s="20"/>
      <c r="F15" s="22"/>
      <c r="G15" s="26"/>
      <c r="H15" s="21"/>
      <c r="I15" s="20"/>
      <c r="J15" s="19"/>
      <c r="K15" s="18"/>
      <c r="L15" s="17"/>
    </row>
    <row r="16" spans="1:12" ht="17" x14ac:dyDescent="0.2">
      <c r="A16" s="24"/>
      <c r="B16" s="23">
        <f t="shared" si="0"/>
        <v>13</v>
      </c>
      <c r="C16" s="23"/>
      <c r="D16" s="23"/>
      <c r="E16" s="20"/>
      <c r="F16" s="22"/>
      <c r="G16" s="26"/>
      <c r="H16" s="21"/>
      <c r="I16" s="20"/>
      <c r="J16" s="19"/>
      <c r="K16" s="18"/>
      <c r="L16" s="17"/>
    </row>
    <row r="17" spans="1:12" ht="17" x14ac:dyDescent="0.2">
      <c r="A17" s="24"/>
      <c r="B17" s="23">
        <f t="shared" si="0"/>
        <v>14</v>
      </c>
      <c r="C17" s="23"/>
      <c r="D17" s="23"/>
      <c r="E17" s="20"/>
      <c r="F17" s="22"/>
      <c r="G17" s="26"/>
      <c r="H17" s="21"/>
      <c r="I17" s="20"/>
      <c r="J17" s="19"/>
      <c r="K17" s="18"/>
      <c r="L17" s="17"/>
    </row>
    <row r="18" spans="1:12" ht="17" x14ac:dyDescent="0.2">
      <c r="A18" s="24"/>
      <c r="B18" s="23">
        <f t="shared" si="0"/>
        <v>15</v>
      </c>
      <c r="C18" s="23"/>
      <c r="D18" s="23"/>
      <c r="E18" s="20"/>
      <c r="F18" s="22"/>
      <c r="G18" s="26"/>
      <c r="H18" s="21"/>
      <c r="I18" s="20"/>
      <c r="J18" s="19"/>
      <c r="K18" s="18"/>
      <c r="L18" s="17"/>
    </row>
    <row r="19" spans="1:12" ht="17" x14ac:dyDescent="0.2">
      <c r="A19" s="24"/>
      <c r="B19" s="23">
        <f t="shared" si="0"/>
        <v>16</v>
      </c>
      <c r="C19" s="23"/>
      <c r="D19" s="23"/>
      <c r="E19" s="20"/>
      <c r="F19" s="22"/>
      <c r="G19" s="26"/>
      <c r="H19" s="21"/>
      <c r="I19" s="20"/>
      <c r="J19" s="19"/>
      <c r="K19" s="18"/>
      <c r="L19" s="17"/>
    </row>
    <row r="20" spans="1:12" ht="17" x14ac:dyDescent="0.2">
      <c r="A20" s="24"/>
      <c r="B20" s="23">
        <f t="shared" si="0"/>
        <v>17</v>
      </c>
      <c r="C20" s="23"/>
      <c r="D20" s="23"/>
      <c r="E20" s="20"/>
      <c r="F20" s="22"/>
      <c r="G20" s="26"/>
      <c r="H20" s="21"/>
      <c r="I20" s="20"/>
      <c r="J20" s="19"/>
      <c r="K20" s="18"/>
      <c r="L20" s="17"/>
    </row>
    <row r="21" spans="1:12" ht="17" x14ac:dyDescent="0.2">
      <c r="A21" s="24"/>
      <c r="B21" s="23">
        <f t="shared" si="0"/>
        <v>18</v>
      </c>
      <c r="C21" s="23"/>
      <c r="D21" s="23"/>
      <c r="E21" s="20"/>
      <c r="F21" s="22"/>
      <c r="G21" s="18"/>
      <c r="H21" s="21"/>
      <c r="I21" s="20"/>
      <c r="J21" s="19"/>
      <c r="K21" s="18"/>
      <c r="L21" s="17"/>
    </row>
    <row r="22" spans="1:12" ht="17" x14ac:dyDescent="0.2">
      <c r="A22" s="24"/>
      <c r="B22" s="23">
        <f t="shared" si="0"/>
        <v>19</v>
      </c>
      <c r="C22" s="23"/>
      <c r="D22" s="23"/>
      <c r="E22" s="20"/>
      <c r="F22" s="22"/>
      <c r="G22" s="25"/>
      <c r="H22" s="21"/>
      <c r="I22" s="20"/>
      <c r="J22" s="19"/>
      <c r="K22" s="18"/>
      <c r="L22" s="17"/>
    </row>
    <row r="23" spans="1:12" ht="17" x14ac:dyDescent="0.2">
      <c r="A23" s="24"/>
      <c r="B23" s="23">
        <v>20</v>
      </c>
      <c r="C23" s="23"/>
      <c r="D23" s="23"/>
      <c r="E23" s="20"/>
      <c r="F23" s="22"/>
      <c r="G23" s="18"/>
      <c r="H23" s="21"/>
      <c r="I23" s="20"/>
      <c r="J23" s="19"/>
      <c r="K23" s="18"/>
      <c r="L23" s="17"/>
    </row>
    <row r="24" spans="1:12" ht="17" x14ac:dyDescent="0.2">
      <c r="A24" s="24"/>
      <c r="B24" s="23">
        <v>21</v>
      </c>
      <c r="C24" s="23"/>
      <c r="D24" s="23"/>
      <c r="E24" s="20"/>
      <c r="F24" s="22"/>
      <c r="G24" s="18"/>
      <c r="H24" s="21"/>
      <c r="I24" s="20"/>
      <c r="J24" s="19"/>
      <c r="K24" s="18"/>
      <c r="L24" s="17"/>
    </row>
    <row r="25" spans="1:12" ht="17" x14ac:dyDescent="0.2">
      <c r="A25" s="24"/>
      <c r="B25" s="23">
        <v>22</v>
      </c>
      <c r="C25" s="23"/>
      <c r="D25" s="23"/>
      <c r="E25" s="20"/>
      <c r="F25" s="22"/>
      <c r="G25" s="18"/>
      <c r="H25" s="21"/>
      <c r="I25" s="20"/>
      <c r="J25" s="19"/>
      <c r="K25" s="18"/>
      <c r="L25" s="17"/>
    </row>
    <row r="26" spans="1:12" ht="17" x14ac:dyDescent="0.2">
      <c r="A26" s="24"/>
      <c r="B26" s="23">
        <v>23</v>
      </c>
      <c r="C26" s="23"/>
      <c r="D26" s="23"/>
      <c r="E26" s="20"/>
      <c r="F26" s="22"/>
      <c r="G26" s="18"/>
      <c r="H26" s="21"/>
      <c r="I26" s="20"/>
      <c r="J26" s="19"/>
      <c r="K26" s="18"/>
      <c r="L26" s="17"/>
    </row>
    <row r="27" spans="1:12" ht="17" x14ac:dyDescent="0.2">
      <c r="A27" s="24"/>
      <c r="B27" s="23">
        <v>24</v>
      </c>
      <c r="C27" s="23"/>
      <c r="D27" s="23"/>
      <c r="E27" s="20"/>
      <c r="F27" s="22"/>
      <c r="G27" s="18"/>
      <c r="H27" s="21"/>
      <c r="I27" s="20"/>
      <c r="J27" s="19"/>
      <c r="K27" s="18"/>
      <c r="L27" s="17"/>
    </row>
    <row r="28" spans="1:12" ht="17" x14ac:dyDescent="0.2">
      <c r="A28" s="24"/>
      <c r="B28" s="23">
        <v>25</v>
      </c>
      <c r="C28" s="23"/>
      <c r="D28" s="23"/>
      <c r="E28" s="20"/>
      <c r="F28" s="22"/>
      <c r="G28" s="18"/>
      <c r="H28" s="21"/>
      <c r="I28" s="20"/>
      <c r="J28" s="19"/>
      <c r="K28" s="18"/>
      <c r="L28" s="17"/>
    </row>
    <row r="29" spans="1:12" ht="17" x14ac:dyDescent="0.2">
      <c r="A29" s="24"/>
      <c r="B29" s="23">
        <v>26</v>
      </c>
      <c r="C29" s="23"/>
      <c r="D29" s="23"/>
      <c r="E29" s="20"/>
      <c r="F29" s="22"/>
      <c r="G29" s="18"/>
      <c r="H29" s="21"/>
      <c r="I29" s="20"/>
      <c r="J29" s="19"/>
      <c r="K29" s="18"/>
      <c r="L29" s="17"/>
    </row>
    <row r="30" spans="1:12" ht="17" x14ac:dyDescent="0.2">
      <c r="A30" s="24"/>
      <c r="B30" s="23">
        <v>27</v>
      </c>
      <c r="C30" s="23"/>
      <c r="D30" s="23"/>
      <c r="E30" s="20"/>
      <c r="F30" s="22"/>
      <c r="G30" s="18"/>
      <c r="H30" s="21"/>
      <c r="I30" s="20"/>
      <c r="J30" s="19"/>
      <c r="K30" s="18"/>
      <c r="L30" s="17"/>
    </row>
    <row r="31" spans="1:12" ht="17" x14ac:dyDescent="0.2">
      <c r="A31" s="24"/>
      <c r="B31" s="23">
        <v>28</v>
      </c>
      <c r="C31" s="23"/>
      <c r="D31" s="23"/>
      <c r="E31" s="20"/>
      <c r="F31" s="22"/>
      <c r="G31" s="18"/>
      <c r="H31" s="21"/>
      <c r="I31" s="20"/>
      <c r="J31" s="19"/>
      <c r="K31" s="18"/>
      <c r="L31" s="17"/>
    </row>
    <row r="32" spans="1:12" ht="17" x14ac:dyDescent="0.2">
      <c r="A32" s="24"/>
      <c r="B32" s="23">
        <v>29</v>
      </c>
      <c r="C32" s="23"/>
      <c r="D32" s="23"/>
      <c r="E32" s="20"/>
      <c r="F32" s="22"/>
      <c r="G32" s="18"/>
      <c r="H32" s="21"/>
      <c r="I32" s="20"/>
      <c r="J32" s="19"/>
      <c r="K32" s="18"/>
      <c r="L32" s="17"/>
    </row>
    <row r="33" spans="1:12" ht="17" x14ac:dyDescent="0.2">
      <c r="A33" s="24"/>
      <c r="B33" s="23">
        <v>30</v>
      </c>
      <c r="C33" s="23"/>
      <c r="D33" s="23"/>
      <c r="E33" s="20"/>
      <c r="F33" s="22"/>
      <c r="G33" s="18"/>
      <c r="H33" s="21"/>
      <c r="I33" s="20"/>
      <c r="J33" s="19"/>
      <c r="K33" s="18"/>
      <c r="L33" s="17"/>
    </row>
    <row r="34" spans="1:12" ht="17" x14ac:dyDescent="0.2">
      <c r="A34" s="24"/>
      <c r="B34" s="23">
        <v>31</v>
      </c>
      <c r="C34" s="23"/>
      <c r="D34" s="23"/>
      <c r="E34" s="20"/>
      <c r="F34" s="22"/>
      <c r="G34" s="18"/>
      <c r="H34" s="21"/>
      <c r="I34" s="20"/>
      <c r="J34" s="19"/>
      <c r="K34" s="18"/>
      <c r="L34" s="17"/>
    </row>
    <row r="35" spans="1:12" ht="17" x14ac:dyDescent="0.2">
      <c r="A35" s="24"/>
      <c r="B35" s="23">
        <v>32</v>
      </c>
      <c r="C35" s="23"/>
      <c r="D35" s="23"/>
      <c r="E35" s="20"/>
      <c r="F35" s="22"/>
      <c r="G35" s="18"/>
      <c r="H35" s="21"/>
      <c r="I35" s="20"/>
      <c r="J35" s="19"/>
      <c r="K35" s="18"/>
      <c r="L35" s="17"/>
    </row>
    <row r="36" spans="1:12" ht="30.75" customHeight="1" x14ac:dyDescent="0.2">
      <c r="A36" s="24"/>
      <c r="B36" s="23">
        <v>33</v>
      </c>
      <c r="C36" s="23"/>
      <c r="D36" s="23"/>
      <c r="E36" s="20"/>
      <c r="F36" s="22"/>
      <c r="G36" s="18"/>
      <c r="H36" s="21"/>
      <c r="I36" s="20"/>
      <c r="J36" s="19"/>
      <c r="K36" s="18"/>
      <c r="L36" s="17"/>
    </row>
    <row r="37" spans="1:12" ht="17" x14ac:dyDescent="0.2">
      <c r="A37" s="24"/>
      <c r="B37" s="23">
        <v>34</v>
      </c>
      <c r="C37" s="23"/>
      <c r="D37" s="23"/>
      <c r="E37" s="20"/>
      <c r="F37" s="22"/>
      <c r="G37" s="18"/>
      <c r="H37" s="21"/>
      <c r="I37" s="20"/>
      <c r="J37" s="19"/>
      <c r="K37" s="18"/>
      <c r="L37" s="17"/>
    </row>
    <row r="38" spans="1:12" ht="17" x14ac:dyDescent="0.2">
      <c r="A38" s="24"/>
      <c r="B38" s="23">
        <v>35</v>
      </c>
      <c r="C38" s="23"/>
      <c r="D38" s="23"/>
      <c r="E38" s="20"/>
      <c r="F38" s="22"/>
      <c r="G38" s="18"/>
      <c r="H38" s="21"/>
      <c r="I38" s="20"/>
      <c r="J38" s="19"/>
      <c r="K38" s="18"/>
      <c r="L38" s="17"/>
    </row>
    <row r="39" spans="1:12" ht="17" x14ac:dyDescent="0.2">
      <c r="A39" s="24"/>
      <c r="B39" s="23">
        <v>36</v>
      </c>
      <c r="C39" s="23"/>
      <c r="D39" s="23"/>
      <c r="E39" s="20"/>
      <c r="F39" s="22"/>
      <c r="G39" s="18"/>
      <c r="H39" s="21"/>
      <c r="I39" s="20"/>
      <c r="J39" s="19"/>
      <c r="K39" s="18"/>
      <c r="L39" s="17"/>
    </row>
    <row r="40" spans="1:12" ht="18.75" customHeight="1" x14ac:dyDescent="0.2">
      <c r="A40" s="24"/>
      <c r="B40" s="23">
        <v>37</v>
      </c>
      <c r="C40" s="23"/>
      <c r="D40" s="23"/>
      <c r="E40" s="20"/>
      <c r="F40" s="22"/>
      <c r="G40" s="18"/>
      <c r="H40" s="21"/>
      <c r="I40" s="20"/>
      <c r="J40" s="19"/>
      <c r="K40" s="18"/>
      <c r="L40" s="17"/>
    </row>
    <row r="41" spans="1:12" ht="17" x14ac:dyDescent="0.2">
      <c r="A41" s="24"/>
      <c r="B41" s="23">
        <v>38</v>
      </c>
      <c r="C41" s="23"/>
      <c r="D41" s="23"/>
      <c r="E41" s="20"/>
      <c r="F41" s="22"/>
      <c r="G41" s="18"/>
      <c r="H41" s="21"/>
      <c r="I41" s="20"/>
      <c r="J41" s="19"/>
      <c r="K41" s="18"/>
      <c r="L41" s="17"/>
    </row>
    <row r="42" spans="1:12" ht="17" x14ac:dyDescent="0.2">
      <c r="A42" s="24"/>
      <c r="B42" s="23">
        <v>39</v>
      </c>
      <c r="C42" s="23"/>
      <c r="D42" s="23"/>
      <c r="E42" s="20"/>
      <c r="F42" s="22"/>
      <c r="G42" s="18"/>
      <c r="H42" s="21"/>
      <c r="I42" s="20"/>
      <c r="J42" s="19"/>
      <c r="K42" s="18"/>
      <c r="L42" s="17"/>
    </row>
    <row r="43" spans="1:12" ht="17" x14ac:dyDescent="0.2">
      <c r="A43" s="24"/>
      <c r="B43" s="23">
        <v>40</v>
      </c>
      <c r="C43" s="23"/>
      <c r="D43" s="23"/>
      <c r="E43" s="20"/>
      <c r="F43" s="22"/>
      <c r="G43" s="18"/>
      <c r="H43" s="21"/>
      <c r="I43" s="20"/>
      <c r="J43" s="19"/>
      <c r="K43" s="18"/>
      <c r="L43" s="17"/>
    </row>
    <row r="44" spans="1:12" ht="18.75" customHeight="1" x14ac:dyDescent="0.2">
      <c r="A44" s="24"/>
      <c r="B44" s="23">
        <v>41</v>
      </c>
      <c r="C44" s="23"/>
      <c r="D44" s="23"/>
      <c r="E44" s="20"/>
      <c r="F44" s="22"/>
      <c r="G44" s="18"/>
      <c r="H44" s="21"/>
      <c r="I44" s="20"/>
      <c r="J44" s="19"/>
      <c r="K44" s="18"/>
      <c r="L44" s="17"/>
    </row>
    <row r="45" spans="1:12" ht="17" x14ac:dyDescent="0.2">
      <c r="A45" s="24"/>
      <c r="B45" s="23">
        <v>42</v>
      </c>
      <c r="C45" s="23"/>
      <c r="D45" s="23"/>
      <c r="E45" s="20"/>
      <c r="F45" s="22"/>
      <c r="G45" s="18"/>
      <c r="H45" s="21"/>
      <c r="I45" s="20"/>
      <c r="J45" s="19"/>
      <c r="K45" s="18"/>
      <c r="L45" s="17"/>
    </row>
    <row r="46" spans="1:12" ht="17" x14ac:dyDescent="0.2">
      <c r="A46" s="24"/>
      <c r="B46" s="23">
        <v>43</v>
      </c>
      <c r="C46" s="23"/>
      <c r="D46" s="23"/>
      <c r="E46" s="20"/>
      <c r="F46" s="22"/>
      <c r="G46" s="18"/>
      <c r="H46" s="21"/>
      <c r="I46" s="20"/>
      <c r="J46" s="19"/>
      <c r="K46" s="18"/>
      <c r="L46" s="17"/>
    </row>
    <row r="47" spans="1:12" ht="17" x14ac:dyDescent="0.2">
      <c r="A47" s="24"/>
      <c r="B47" s="23">
        <v>44</v>
      </c>
      <c r="C47" s="23"/>
      <c r="D47" s="23"/>
      <c r="E47" s="20"/>
      <c r="F47" s="22"/>
      <c r="G47" s="18"/>
      <c r="H47" s="21"/>
      <c r="I47" s="20"/>
      <c r="J47" s="19"/>
      <c r="K47" s="18"/>
      <c r="L47" s="17"/>
    </row>
    <row r="48" spans="1:12" ht="17" x14ac:dyDescent="0.2">
      <c r="A48" s="24"/>
      <c r="B48" s="23">
        <v>45</v>
      </c>
      <c r="C48" s="23"/>
      <c r="D48" s="23"/>
      <c r="E48" s="20"/>
      <c r="F48" s="22"/>
      <c r="G48" s="18"/>
      <c r="H48" s="21"/>
      <c r="I48" s="20"/>
      <c r="J48" s="19"/>
      <c r="K48" s="18"/>
      <c r="L48" s="17"/>
    </row>
    <row r="49" spans="1:12" ht="17" x14ac:dyDescent="0.2">
      <c r="A49" s="24"/>
      <c r="B49" s="23">
        <v>46</v>
      </c>
      <c r="C49" s="23"/>
      <c r="D49" s="23"/>
      <c r="E49" s="20"/>
      <c r="F49" s="22"/>
      <c r="G49" s="18"/>
      <c r="H49" s="21"/>
      <c r="I49" s="20"/>
      <c r="J49" s="19"/>
      <c r="K49" s="18"/>
      <c r="L49" s="17"/>
    </row>
    <row r="50" spans="1:12" ht="17" x14ac:dyDescent="0.2">
      <c r="A50" s="24"/>
      <c r="B50" s="23">
        <v>47</v>
      </c>
      <c r="C50" s="23"/>
      <c r="D50" s="23"/>
      <c r="E50" s="20"/>
      <c r="F50" s="22"/>
      <c r="G50" s="18"/>
      <c r="H50" s="21"/>
      <c r="I50" s="20"/>
      <c r="J50" s="19"/>
      <c r="K50" s="18"/>
      <c r="L50" s="17"/>
    </row>
    <row r="51" spans="1:12" ht="18.75" customHeight="1" x14ac:dyDescent="0.2">
      <c r="A51" s="24"/>
      <c r="B51" s="23">
        <v>48</v>
      </c>
      <c r="C51" s="23"/>
      <c r="D51" s="23"/>
      <c r="E51" s="20"/>
      <c r="F51" s="22"/>
      <c r="G51" s="18"/>
      <c r="H51" s="21"/>
      <c r="I51" s="20"/>
      <c r="J51" s="19"/>
      <c r="K51" s="18"/>
      <c r="L51" s="17"/>
    </row>
    <row r="52" spans="1:12" ht="17" x14ac:dyDescent="0.2">
      <c r="A52" s="24"/>
      <c r="B52" s="23">
        <v>49</v>
      </c>
      <c r="C52" s="23"/>
      <c r="D52" s="23"/>
      <c r="E52" s="20"/>
      <c r="F52" s="22"/>
      <c r="G52" s="18"/>
      <c r="H52" s="21"/>
      <c r="I52" s="20"/>
      <c r="J52" s="19"/>
      <c r="K52" s="18"/>
      <c r="L52" s="17"/>
    </row>
    <row r="53" spans="1:12" ht="17" x14ac:dyDescent="0.2">
      <c r="A53" s="24"/>
      <c r="B53" s="23">
        <v>50</v>
      </c>
      <c r="C53" s="23"/>
      <c r="D53" s="23"/>
      <c r="E53" s="20"/>
      <c r="F53" s="22"/>
      <c r="G53" s="18"/>
      <c r="H53" s="21"/>
      <c r="I53" s="20"/>
      <c r="J53" s="19"/>
      <c r="K53" s="18"/>
      <c r="L53" s="17"/>
    </row>
    <row r="54" spans="1:12" ht="17" x14ac:dyDescent="0.2">
      <c r="A54" s="24"/>
      <c r="B54" s="23">
        <v>51</v>
      </c>
      <c r="C54" s="23"/>
      <c r="D54" s="23"/>
      <c r="E54" s="20"/>
      <c r="F54" s="22"/>
      <c r="G54" s="18"/>
      <c r="H54" s="21"/>
      <c r="I54" s="20"/>
      <c r="J54" s="19"/>
      <c r="K54" s="18"/>
      <c r="L54" s="17"/>
    </row>
    <row r="55" spans="1:12" ht="17" x14ac:dyDescent="0.2">
      <c r="A55" s="24"/>
      <c r="B55" s="23">
        <v>52</v>
      </c>
      <c r="C55" s="23"/>
      <c r="D55" s="23"/>
      <c r="E55" s="20"/>
      <c r="F55" s="22"/>
      <c r="G55" s="18"/>
      <c r="H55" s="21"/>
      <c r="I55" s="20"/>
      <c r="J55" s="19"/>
      <c r="K55" s="18"/>
      <c r="L55" s="17"/>
    </row>
    <row r="56" spans="1:12" ht="17" x14ac:dyDescent="0.2">
      <c r="A56" s="24"/>
      <c r="B56" s="23">
        <v>53</v>
      </c>
      <c r="C56" s="23"/>
      <c r="D56" s="23"/>
      <c r="E56" s="20"/>
      <c r="F56" s="22"/>
      <c r="G56" s="18"/>
      <c r="H56" s="21"/>
      <c r="I56" s="20"/>
      <c r="J56" s="19"/>
      <c r="K56" s="18"/>
      <c r="L56" s="17"/>
    </row>
    <row r="57" spans="1:12" ht="17" x14ac:dyDescent="0.2">
      <c r="A57" s="24"/>
      <c r="B57" s="23">
        <v>54</v>
      </c>
      <c r="C57" s="23"/>
      <c r="D57" s="23"/>
      <c r="E57" s="20"/>
      <c r="F57" s="22"/>
      <c r="G57" s="18"/>
      <c r="H57" s="21"/>
      <c r="I57" s="20"/>
      <c r="J57" s="19"/>
      <c r="K57" s="18"/>
      <c r="L57" s="17"/>
    </row>
    <row r="58" spans="1:12" ht="18.75" customHeight="1" x14ac:dyDescent="0.2">
      <c r="A58" s="24"/>
      <c r="B58" s="23">
        <v>55</v>
      </c>
      <c r="C58" s="23"/>
      <c r="D58" s="23"/>
      <c r="E58" s="20"/>
      <c r="F58" s="22"/>
      <c r="G58" s="18"/>
      <c r="H58" s="21"/>
      <c r="I58" s="20"/>
      <c r="J58" s="19"/>
      <c r="K58" s="18"/>
      <c r="L58" s="17"/>
    </row>
    <row r="59" spans="1:12" ht="18.75" customHeight="1" x14ac:dyDescent="0.2">
      <c r="A59" s="24"/>
      <c r="B59" s="23">
        <v>56</v>
      </c>
      <c r="C59" s="23"/>
      <c r="D59" s="23"/>
      <c r="E59" s="20"/>
      <c r="F59" s="22"/>
      <c r="G59" s="18"/>
      <c r="H59" s="21"/>
      <c r="I59" s="20"/>
      <c r="J59" s="19"/>
      <c r="K59" s="18"/>
      <c r="L59" s="17"/>
    </row>
    <row r="60" spans="1:12" ht="18.75" customHeight="1" x14ac:dyDescent="0.2">
      <c r="A60" s="24"/>
      <c r="B60" s="23">
        <v>57</v>
      </c>
      <c r="C60" s="23"/>
      <c r="D60" s="23"/>
      <c r="E60" s="20"/>
      <c r="F60" s="22"/>
      <c r="G60" s="18"/>
      <c r="H60" s="21"/>
      <c r="I60" s="20"/>
      <c r="J60" s="19"/>
      <c r="K60" s="18"/>
      <c r="L60" s="17"/>
    </row>
    <row r="61" spans="1:12" ht="18.75" customHeight="1" x14ac:dyDescent="0.2">
      <c r="A61" s="24"/>
      <c r="B61" s="23">
        <v>58</v>
      </c>
      <c r="C61" s="23"/>
      <c r="D61" s="23"/>
      <c r="E61" s="20"/>
      <c r="F61" s="22"/>
      <c r="G61" s="18"/>
      <c r="H61" s="21"/>
      <c r="I61" s="20"/>
      <c r="J61" s="19"/>
      <c r="K61" s="18"/>
      <c r="L61" s="17"/>
    </row>
    <row r="62" spans="1:12" ht="18.75" customHeight="1" x14ac:dyDescent="0.2">
      <c r="A62" s="24"/>
      <c r="B62" s="23">
        <v>59</v>
      </c>
      <c r="C62" s="23"/>
      <c r="D62" s="23"/>
      <c r="E62" s="20"/>
      <c r="F62" s="22"/>
      <c r="G62" s="18"/>
      <c r="H62" s="21"/>
      <c r="I62" s="20"/>
      <c r="J62" s="19"/>
      <c r="K62" s="18"/>
      <c r="L62" s="17"/>
    </row>
    <row r="63" spans="1:12" ht="18.75" customHeight="1" x14ac:dyDescent="0.2">
      <c r="A63" s="24"/>
      <c r="B63" s="23">
        <v>60</v>
      </c>
      <c r="C63" s="23"/>
      <c r="D63" s="23"/>
      <c r="E63" s="20"/>
      <c r="F63" s="22"/>
      <c r="G63" s="18"/>
      <c r="H63" s="21"/>
      <c r="I63" s="20"/>
      <c r="J63" s="19"/>
      <c r="K63" s="18"/>
      <c r="L63" s="17"/>
    </row>
    <row r="64" spans="1:12" ht="18.75" customHeight="1" x14ac:dyDescent="0.2">
      <c r="A64" s="24"/>
      <c r="B64" s="23">
        <v>61</v>
      </c>
      <c r="C64" s="23"/>
      <c r="D64" s="23"/>
      <c r="E64" s="20"/>
      <c r="F64" s="22"/>
      <c r="G64" s="18"/>
      <c r="H64" s="21"/>
      <c r="I64" s="20"/>
      <c r="J64" s="19"/>
      <c r="K64" s="18"/>
      <c r="L64" s="17"/>
    </row>
    <row r="65" spans="1:12" ht="18.75" customHeight="1" x14ac:dyDescent="0.2">
      <c r="A65" s="24"/>
      <c r="B65" s="23">
        <v>62</v>
      </c>
      <c r="C65" s="23"/>
      <c r="D65" s="23"/>
      <c r="E65" s="20"/>
      <c r="F65" s="22"/>
      <c r="G65" s="18"/>
      <c r="H65" s="21"/>
      <c r="I65" s="20"/>
      <c r="J65" s="19"/>
      <c r="K65" s="18"/>
      <c r="L65" s="17"/>
    </row>
    <row r="66" spans="1:12" ht="18.75" customHeight="1" x14ac:dyDescent="0.2">
      <c r="A66" s="24"/>
      <c r="B66" s="23">
        <v>63</v>
      </c>
      <c r="C66" s="23"/>
      <c r="D66" s="23"/>
      <c r="E66" s="20"/>
      <c r="F66" s="22"/>
      <c r="G66" s="18"/>
      <c r="H66" s="21"/>
      <c r="I66" s="20"/>
      <c r="J66" s="19"/>
      <c r="K66" s="18"/>
      <c r="L66" s="17"/>
    </row>
    <row r="67" spans="1:12" ht="18.75" customHeight="1" x14ac:dyDescent="0.2">
      <c r="A67" s="24"/>
      <c r="B67" s="23">
        <v>64</v>
      </c>
      <c r="C67" s="23"/>
      <c r="D67" s="23"/>
      <c r="E67" s="20"/>
      <c r="F67" s="22"/>
      <c r="G67" s="18"/>
      <c r="H67" s="21"/>
      <c r="I67" s="20"/>
      <c r="J67" s="19"/>
      <c r="K67" s="18"/>
      <c r="L67" s="17"/>
    </row>
  </sheetData>
  <pageMargins left="0.75" right="0.75" top="0.7970470470470471" bottom="1" header="0.3" footer="0.3"/>
  <pageSetup scale="49" fitToHeight="4" orientation="portrait" r:id="rId1"/>
  <headerFooter>
    <oddHeader>&amp;CLE: &amp;UScholarship Office&amp;U
Model/App: &amp;UScholarships&amp;U
PS: &amp;UScholarship Director&amp;U PKT: &amp;UIncome Based Scholarship Application&amp;U
Action Items / Open Points&amp;RPacket Ref #: &amp;KFF0000A.01&amp;K01+000
MFI #:
Page &amp;P of &amp;N</oddHeader>
    <oddFooter xml:space="preserve">&amp;LUBM Revision Date: 4/25/2014
UBM Ref Manual # &amp;KFF000001.02.04.03.01&amp;K01+000
BM Revision Date:
BM Ref Manual #
Destination Model Source Object String Ref #
Business Model Consulting LLC © 2014&amp;RApp ID _ App User License # 
CC: 
UBM V # 1.6
BM V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FF66B-55EB-4911-B173-6A1BE8947FC2}">
  <dimension ref="A1:O43"/>
  <sheetViews>
    <sheetView view="pageLayout" zoomScaleNormal="100" workbookViewId="0">
      <selection activeCell="D19" sqref="D19"/>
    </sheetView>
  </sheetViews>
  <sheetFormatPr baseColWidth="10" defaultColWidth="9.1640625" defaultRowHeight="13" x14ac:dyDescent="0.15"/>
  <cols>
    <col min="1" max="1" width="9.1640625" style="38"/>
    <col min="2" max="2" width="6.33203125" style="38" customWidth="1"/>
    <col min="3" max="3" width="6.6640625" style="38" customWidth="1"/>
    <col min="4" max="4" width="49.1640625" style="38" customWidth="1"/>
    <col min="5" max="5" width="8.5" style="38" customWidth="1"/>
    <col min="6" max="6" width="8.33203125" style="38" customWidth="1"/>
    <col min="7" max="7" width="13.33203125" style="38" customWidth="1"/>
    <col min="8" max="16384" width="9.1640625" style="38"/>
  </cols>
  <sheetData>
    <row r="1" spans="1:15" ht="15" x14ac:dyDescent="0.2">
      <c r="E1" s="64"/>
      <c r="F1" s="64"/>
    </row>
    <row r="2" spans="1:15" ht="15" x14ac:dyDescent="0.2">
      <c r="E2" s="59"/>
      <c r="F2" s="59"/>
    </row>
    <row r="3" spans="1:15" s="45" customFormat="1" ht="22.5" customHeight="1" x14ac:dyDescent="0.2">
      <c r="A3" s="48" t="s">
        <v>37</v>
      </c>
      <c r="B3" s="51"/>
      <c r="C3" s="51"/>
      <c r="D3" s="50"/>
      <c r="E3" s="47"/>
      <c r="H3" s="47"/>
      <c r="N3" s="46"/>
      <c r="O3" s="38"/>
    </row>
    <row r="4" spans="1:15" s="45" customFormat="1" ht="9.75" customHeight="1" x14ac:dyDescent="0.2">
      <c r="B4" s="49"/>
      <c r="C4" s="49"/>
      <c r="D4" s="48"/>
      <c r="E4" s="47"/>
      <c r="F4" s="47"/>
      <c r="G4" s="47"/>
      <c r="H4" s="47"/>
      <c r="N4" s="46"/>
      <c r="O4" s="38"/>
    </row>
    <row r="5" spans="1:15" ht="26.25" customHeight="1" x14ac:dyDescent="0.15">
      <c r="A5" s="44" t="s">
        <v>36</v>
      </c>
      <c r="B5" s="43" t="s">
        <v>35</v>
      </c>
      <c r="C5" s="43" t="s">
        <v>19</v>
      </c>
      <c r="D5" s="42" t="s">
        <v>1</v>
      </c>
      <c r="E5" s="42" t="s">
        <v>25</v>
      </c>
    </row>
    <row r="6" spans="1:15" ht="17.25" customHeight="1" x14ac:dyDescent="0.15">
      <c r="A6" s="39"/>
      <c r="B6" s="41"/>
      <c r="C6" s="41"/>
      <c r="D6" s="40"/>
      <c r="E6" s="39"/>
    </row>
    <row r="7" spans="1:15" ht="17.25" customHeight="1" x14ac:dyDescent="0.15">
      <c r="A7" s="39"/>
      <c r="B7" s="39"/>
      <c r="C7" s="39"/>
      <c r="D7" s="40"/>
      <c r="E7" s="39"/>
    </row>
    <row r="8" spans="1:15" ht="17.25" customHeight="1" x14ac:dyDescent="0.15">
      <c r="A8" s="39"/>
      <c r="B8" s="39"/>
      <c r="C8" s="39"/>
      <c r="D8" s="40"/>
      <c r="E8" s="39"/>
    </row>
    <row r="9" spans="1:15" ht="17.25" customHeight="1" x14ac:dyDescent="0.15">
      <c r="A9" s="39"/>
      <c r="B9" s="39"/>
      <c r="C9" s="39"/>
      <c r="D9" s="40"/>
      <c r="E9" s="39"/>
    </row>
    <row r="10" spans="1:15" ht="17.25" customHeight="1" x14ac:dyDescent="0.15">
      <c r="A10" s="39"/>
      <c r="B10" s="39"/>
      <c r="C10" s="39"/>
      <c r="D10" s="40"/>
      <c r="E10" s="39"/>
    </row>
    <row r="11" spans="1:15" ht="17.25" customHeight="1" x14ac:dyDescent="0.15">
      <c r="A11" s="39"/>
      <c r="B11" s="39"/>
      <c r="C11" s="39"/>
      <c r="D11" s="40"/>
      <c r="E11" s="39"/>
    </row>
    <row r="12" spans="1:15" ht="17.25" customHeight="1" x14ac:dyDescent="0.15">
      <c r="A12" s="39"/>
      <c r="B12" s="39"/>
      <c r="C12" s="39"/>
      <c r="D12" s="40"/>
      <c r="E12" s="39"/>
    </row>
    <row r="13" spans="1:15" ht="17.25" customHeight="1" x14ac:dyDescent="0.15">
      <c r="A13" s="39"/>
      <c r="B13" s="39"/>
      <c r="C13" s="39"/>
      <c r="D13" s="40"/>
      <c r="E13" s="39"/>
    </row>
    <row r="14" spans="1:15" ht="17.25" customHeight="1" x14ac:dyDescent="0.15">
      <c r="A14" s="39"/>
      <c r="B14" s="39"/>
      <c r="C14" s="39"/>
      <c r="D14" s="40"/>
      <c r="E14" s="39"/>
    </row>
    <row r="15" spans="1:15" ht="17.25" customHeight="1" x14ac:dyDescent="0.15">
      <c r="A15" s="39"/>
      <c r="B15" s="39"/>
      <c r="C15" s="39"/>
      <c r="D15" s="40"/>
      <c r="E15" s="39"/>
    </row>
    <row r="16" spans="1:15" ht="17.25" customHeight="1" x14ac:dyDescent="0.15">
      <c r="A16" s="39"/>
      <c r="B16" s="39"/>
      <c r="C16" s="39"/>
      <c r="D16" s="40"/>
      <c r="E16" s="39"/>
    </row>
    <row r="17" spans="1:5" ht="17.25" customHeight="1" x14ac:dyDescent="0.15">
      <c r="A17" s="39"/>
      <c r="B17" s="39"/>
      <c r="C17" s="39"/>
      <c r="D17" s="40"/>
      <c r="E17" s="39"/>
    </row>
    <row r="18" spans="1:5" ht="17.25" customHeight="1" x14ac:dyDescent="0.15">
      <c r="A18" s="39"/>
      <c r="B18" s="39"/>
      <c r="C18" s="39"/>
      <c r="D18" s="40"/>
      <c r="E18" s="39"/>
    </row>
    <row r="19" spans="1:5" ht="17.25" customHeight="1" x14ac:dyDescent="0.15">
      <c r="A19" s="39"/>
      <c r="B19" s="39"/>
      <c r="C19" s="39"/>
      <c r="D19" s="40"/>
      <c r="E19" s="39"/>
    </row>
    <row r="20" spans="1:5" ht="17.25" customHeight="1" x14ac:dyDescent="0.15">
      <c r="A20" s="39"/>
      <c r="B20" s="39"/>
      <c r="C20" s="39"/>
      <c r="D20" s="40"/>
      <c r="E20" s="39"/>
    </row>
    <row r="21" spans="1:5" ht="17.25" customHeight="1" x14ac:dyDescent="0.15">
      <c r="A21" s="39"/>
      <c r="B21" s="39"/>
      <c r="C21" s="39"/>
      <c r="D21" s="40"/>
      <c r="E21" s="39"/>
    </row>
    <row r="22" spans="1:5" ht="17.25" customHeight="1" x14ac:dyDescent="0.15">
      <c r="A22" s="39"/>
      <c r="B22" s="39"/>
      <c r="C22" s="39"/>
      <c r="D22" s="40"/>
      <c r="E22" s="39"/>
    </row>
    <row r="23" spans="1:5" ht="17.25" customHeight="1" x14ac:dyDescent="0.15">
      <c r="A23" s="39"/>
      <c r="B23" s="39"/>
      <c r="C23" s="39"/>
      <c r="D23" s="40"/>
      <c r="E23" s="39"/>
    </row>
    <row r="24" spans="1:5" ht="17.25" customHeight="1" x14ac:dyDescent="0.15">
      <c r="A24" s="39"/>
      <c r="B24" s="39"/>
      <c r="C24" s="39"/>
      <c r="D24" s="40"/>
      <c r="E24" s="39"/>
    </row>
    <row r="25" spans="1:5" ht="17.25" customHeight="1" x14ac:dyDescent="0.15">
      <c r="A25" s="39"/>
      <c r="B25" s="39"/>
      <c r="C25" s="39"/>
      <c r="D25" s="40"/>
      <c r="E25" s="39"/>
    </row>
    <row r="26" spans="1:5" ht="17.25" customHeight="1" x14ac:dyDescent="0.15">
      <c r="A26" s="39"/>
      <c r="B26" s="39"/>
      <c r="C26" s="39"/>
      <c r="D26" s="40"/>
      <c r="E26" s="39"/>
    </row>
    <row r="27" spans="1:5" ht="17.25" customHeight="1" x14ac:dyDescent="0.15">
      <c r="A27" s="39"/>
      <c r="B27" s="39"/>
      <c r="C27" s="39"/>
      <c r="D27" s="40"/>
      <c r="E27" s="39"/>
    </row>
    <row r="28" spans="1:5" ht="17.25" customHeight="1" x14ac:dyDescent="0.15">
      <c r="A28" s="39"/>
      <c r="B28" s="39"/>
      <c r="C28" s="39"/>
      <c r="D28" s="40"/>
      <c r="E28" s="39"/>
    </row>
    <row r="29" spans="1:5" ht="17.25" customHeight="1" x14ac:dyDescent="0.15">
      <c r="A29" s="39"/>
      <c r="B29" s="39"/>
      <c r="C29" s="39"/>
      <c r="D29" s="40"/>
      <c r="E29" s="39"/>
    </row>
    <row r="30" spans="1:5" ht="17.25" customHeight="1" x14ac:dyDescent="0.15">
      <c r="A30" s="39"/>
      <c r="B30" s="39"/>
      <c r="C30" s="39"/>
      <c r="D30" s="40"/>
      <c r="E30" s="39"/>
    </row>
    <row r="31" spans="1:5" ht="17.25" customHeight="1" x14ac:dyDescent="0.15">
      <c r="A31" s="39"/>
      <c r="B31" s="39"/>
      <c r="C31" s="39"/>
      <c r="D31" s="40"/>
      <c r="E31" s="39"/>
    </row>
    <row r="32" spans="1:5" ht="17.25" customHeight="1" x14ac:dyDescent="0.15">
      <c r="A32" s="39"/>
      <c r="B32" s="39"/>
      <c r="C32" s="39"/>
      <c r="D32" s="40"/>
      <c r="E32" s="39"/>
    </row>
    <row r="33" spans="1:5" ht="17.25" customHeight="1" x14ac:dyDescent="0.15">
      <c r="A33" s="39"/>
      <c r="B33" s="39"/>
      <c r="C33" s="39"/>
      <c r="D33" s="40"/>
      <c r="E33" s="39"/>
    </row>
    <row r="34" spans="1:5" ht="17.25" customHeight="1" x14ac:dyDescent="0.15">
      <c r="A34" s="39"/>
      <c r="B34" s="39"/>
      <c r="C34" s="39"/>
      <c r="D34" s="40"/>
      <c r="E34" s="39"/>
    </row>
    <row r="35" spans="1:5" ht="17.25" customHeight="1" x14ac:dyDescent="0.15">
      <c r="A35" s="39"/>
      <c r="B35" s="39"/>
      <c r="C35" s="39"/>
      <c r="D35" s="40"/>
      <c r="E35" s="39"/>
    </row>
    <row r="36" spans="1:5" ht="17.25" customHeight="1" x14ac:dyDescent="0.15">
      <c r="A36" s="39"/>
      <c r="B36" s="39"/>
      <c r="C36" s="39"/>
      <c r="D36" s="40"/>
      <c r="E36" s="39"/>
    </row>
    <row r="37" spans="1:5" ht="17.25" customHeight="1" x14ac:dyDescent="0.15">
      <c r="A37" s="39"/>
      <c r="B37" s="39"/>
      <c r="C37" s="39"/>
      <c r="D37" s="40"/>
      <c r="E37" s="39"/>
    </row>
    <row r="38" spans="1:5" ht="17.25" customHeight="1" x14ac:dyDescent="0.15">
      <c r="A38" s="39"/>
      <c r="B38" s="39"/>
      <c r="C38" s="39"/>
      <c r="D38" s="40"/>
      <c r="E38" s="39"/>
    </row>
    <row r="39" spans="1:5" ht="17.25" customHeight="1" x14ac:dyDescent="0.15">
      <c r="A39" s="39"/>
      <c r="B39" s="39"/>
      <c r="C39" s="39"/>
      <c r="D39" s="40"/>
      <c r="E39" s="39"/>
    </row>
    <row r="40" spans="1:5" ht="17.25" customHeight="1" x14ac:dyDescent="0.15">
      <c r="A40" s="39"/>
      <c r="B40" s="39"/>
      <c r="C40" s="39"/>
      <c r="D40" s="40"/>
      <c r="E40" s="39"/>
    </row>
    <row r="41" spans="1:5" ht="17.25" customHeight="1" x14ac:dyDescent="0.15">
      <c r="A41" s="39"/>
      <c r="B41" s="39"/>
      <c r="C41" s="39"/>
      <c r="D41" s="40"/>
      <c r="E41" s="39"/>
    </row>
    <row r="42" spans="1:5" ht="17.25" customHeight="1" x14ac:dyDescent="0.15">
      <c r="A42" s="39"/>
      <c r="B42" s="39"/>
      <c r="C42" s="39"/>
      <c r="D42" s="40"/>
      <c r="E42" s="39"/>
    </row>
    <row r="43" spans="1:5" ht="17.25" customHeight="1" x14ac:dyDescent="0.15">
      <c r="A43" s="39"/>
      <c r="B43" s="39"/>
      <c r="C43" s="39"/>
      <c r="D43" s="40"/>
      <c r="E43" s="39"/>
    </row>
  </sheetData>
  <pageMargins left="0.55000000000000004" right="0.52" top="1.1041666666666667" bottom="0.47916666666666669" header="0.23958333333333334" footer="0.21875"/>
  <pageSetup scale="92" orientation="portrait" r:id="rId1"/>
  <headerFooter>
    <oddHeader>&amp;LPTS&amp;CLE: &amp;UScholarship Office&amp;U
Model/App: &amp;UScholarships&amp;U
PS: &amp;UScholarship Director&amp;U PKT: &amp;UIncome Based Scholarship Application&amp;U
Action Items / Open Points&amp;RPacket Ref #: &amp;KFF0000A.02&amp;K000000
MFI #:
Page &amp;P of &amp;N</oddHeader>
    <oddFooter>&amp;L6/17/2010&amp;CNotes to Reviewer.xlsx</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1A879-1DB3-470D-A66E-4A20EEFB9BE5}">
  <dimension ref="A1:K56"/>
  <sheetViews>
    <sheetView view="pageLayout" zoomScaleNormal="100" workbookViewId="0">
      <selection activeCell="I16" sqref="I16"/>
    </sheetView>
  </sheetViews>
  <sheetFormatPr baseColWidth="10" defaultColWidth="9.1640625" defaultRowHeight="13" x14ac:dyDescent="0.15"/>
  <cols>
    <col min="1" max="1" width="6.33203125" style="38" customWidth="1"/>
    <col min="2" max="2" width="6.6640625" style="38" customWidth="1"/>
    <col min="3" max="3" width="5.5" style="38" customWidth="1"/>
    <col min="4" max="8" width="9.1640625" style="38"/>
    <col min="9" max="9" width="8.33203125" style="38" customWidth="1"/>
    <col min="10" max="10" width="8.5" style="38" customWidth="1"/>
    <col min="11" max="11" width="8.6640625" style="38" customWidth="1"/>
    <col min="12" max="16384" width="9.1640625" style="38"/>
  </cols>
  <sheetData>
    <row r="1" spans="1:11" ht="15" x14ac:dyDescent="0.2">
      <c r="J1" s="64"/>
      <c r="K1" s="64"/>
    </row>
    <row r="2" spans="1:11" ht="15" x14ac:dyDescent="0.2">
      <c r="J2" s="59"/>
      <c r="K2" s="59"/>
    </row>
    <row r="3" spans="1:11" ht="16.5" customHeight="1" x14ac:dyDescent="0.15">
      <c r="A3" s="38" t="s">
        <v>44</v>
      </c>
      <c r="C3" s="54"/>
      <c r="D3" s="54"/>
      <c r="E3" s="54"/>
      <c r="F3" s="54"/>
      <c r="G3" s="54"/>
      <c r="H3" s="54"/>
      <c r="I3" s="38" t="s">
        <v>43</v>
      </c>
      <c r="J3" s="54"/>
    </row>
    <row r="5" spans="1:11" x14ac:dyDescent="0.15">
      <c r="A5" s="53" t="s">
        <v>42</v>
      </c>
      <c r="B5" s="40"/>
      <c r="C5" s="40"/>
      <c r="D5" s="52"/>
      <c r="E5" s="39" t="s">
        <v>19</v>
      </c>
      <c r="F5" s="39" t="s">
        <v>41</v>
      </c>
      <c r="G5" s="39" t="s">
        <v>40</v>
      </c>
      <c r="H5" s="53" t="s">
        <v>39</v>
      </c>
      <c r="I5" s="53" t="s">
        <v>38</v>
      </c>
      <c r="J5" s="40"/>
      <c r="K5" s="52"/>
    </row>
    <row r="6" spans="1:11" x14ac:dyDescent="0.15">
      <c r="A6" s="53"/>
      <c r="B6" s="40"/>
      <c r="C6" s="40"/>
      <c r="D6" s="52"/>
      <c r="E6" s="39"/>
      <c r="F6" s="39"/>
      <c r="G6" s="39"/>
      <c r="H6" s="53"/>
      <c r="I6" s="53"/>
      <c r="J6" s="40"/>
      <c r="K6" s="52"/>
    </row>
    <row r="7" spans="1:11" x14ac:dyDescent="0.15">
      <c r="A7" s="53"/>
      <c r="B7" s="40"/>
      <c r="C7" s="40"/>
      <c r="D7" s="52"/>
      <c r="E7" s="39"/>
      <c r="F7" s="39"/>
      <c r="G7" s="39"/>
      <c r="H7" s="53"/>
      <c r="I7" s="53"/>
      <c r="J7" s="40"/>
      <c r="K7" s="52"/>
    </row>
    <row r="8" spans="1:11" x14ac:dyDescent="0.15">
      <c r="A8" s="53"/>
      <c r="B8" s="40"/>
      <c r="C8" s="40"/>
      <c r="D8" s="52"/>
      <c r="E8" s="39"/>
      <c r="F8" s="39"/>
      <c r="G8" s="39"/>
      <c r="H8" s="53"/>
      <c r="I8" s="53"/>
      <c r="J8" s="40"/>
      <c r="K8" s="52"/>
    </row>
    <row r="9" spans="1:11" x14ac:dyDescent="0.15">
      <c r="A9" s="53"/>
      <c r="B9" s="40"/>
      <c r="C9" s="40"/>
      <c r="D9" s="52"/>
      <c r="E9" s="39"/>
      <c r="F9" s="39"/>
      <c r="G9" s="39"/>
      <c r="H9" s="53"/>
      <c r="I9" s="53"/>
      <c r="J9" s="40"/>
      <c r="K9" s="52"/>
    </row>
    <row r="10" spans="1:11" x14ac:dyDescent="0.15">
      <c r="A10" s="53"/>
      <c r="B10" s="40"/>
      <c r="C10" s="40"/>
      <c r="D10" s="52"/>
      <c r="E10" s="39"/>
      <c r="F10" s="39"/>
      <c r="G10" s="39"/>
      <c r="H10" s="53"/>
      <c r="I10" s="53"/>
      <c r="J10" s="40"/>
      <c r="K10" s="52"/>
    </row>
    <row r="11" spans="1:11" x14ac:dyDescent="0.15">
      <c r="A11" s="53"/>
      <c r="B11" s="40"/>
      <c r="C11" s="40"/>
      <c r="D11" s="52"/>
      <c r="E11" s="39"/>
      <c r="F11" s="39"/>
      <c r="G11" s="39"/>
      <c r="H11" s="53"/>
      <c r="I11" s="53"/>
      <c r="J11" s="40"/>
      <c r="K11" s="52"/>
    </row>
    <row r="12" spans="1:11" x14ac:dyDescent="0.15">
      <c r="A12" s="53"/>
      <c r="B12" s="40"/>
      <c r="C12" s="40"/>
      <c r="D12" s="52"/>
      <c r="E12" s="39"/>
      <c r="F12" s="39"/>
      <c r="G12" s="39"/>
      <c r="H12" s="53"/>
      <c r="I12" s="53"/>
      <c r="J12" s="40"/>
      <c r="K12" s="52"/>
    </row>
    <row r="13" spans="1:11" x14ac:dyDescent="0.15">
      <c r="A13" s="53"/>
      <c r="B13" s="40"/>
      <c r="C13" s="40"/>
      <c r="D13" s="52"/>
      <c r="E13" s="39"/>
      <c r="F13" s="39"/>
      <c r="G13" s="39"/>
      <c r="H13" s="53"/>
      <c r="I13" s="53"/>
      <c r="J13" s="40"/>
      <c r="K13" s="52"/>
    </row>
    <row r="14" spans="1:11" x14ac:dyDescent="0.15">
      <c r="A14" s="53"/>
      <c r="B14" s="40"/>
      <c r="C14" s="40"/>
      <c r="D14" s="52"/>
      <c r="E14" s="39"/>
      <c r="F14" s="39"/>
      <c r="G14" s="39"/>
      <c r="H14" s="53"/>
      <c r="I14" s="53"/>
      <c r="J14" s="40"/>
      <c r="K14" s="52"/>
    </row>
    <row r="15" spans="1:11" x14ac:dyDescent="0.15">
      <c r="A15" s="53"/>
      <c r="B15" s="40"/>
      <c r="C15" s="40"/>
      <c r="D15" s="52"/>
      <c r="E15" s="39"/>
      <c r="F15" s="39"/>
      <c r="G15" s="39"/>
      <c r="H15" s="53"/>
      <c r="I15" s="53"/>
      <c r="J15" s="40"/>
      <c r="K15" s="52"/>
    </row>
    <row r="16" spans="1:11" x14ac:dyDescent="0.15">
      <c r="A16" s="53"/>
      <c r="B16" s="40"/>
      <c r="C16" s="40"/>
      <c r="D16" s="52"/>
      <c r="E16" s="39"/>
      <c r="F16" s="39"/>
      <c r="G16" s="39"/>
      <c r="H16" s="53"/>
      <c r="I16" s="53"/>
      <c r="J16" s="40"/>
      <c r="K16" s="52"/>
    </row>
    <row r="17" spans="1:11" x14ac:dyDescent="0.15">
      <c r="A17" s="53"/>
      <c r="B17" s="40"/>
      <c r="C17" s="40"/>
      <c r="D17" s="52"/>
      <c r="E17" s="39"/>
      <c r="F17" s="39"/>
      <c r="G17" s="39"/>
      <c r="H17" s="53"/>
      <c r="I17" s="53"/>
      <c r="J17" s="40"/>
      <c r="K17" s="52"/>
    </row>
    <row r="18" spans="1:11" x14ac:dyDescent="0.15">
      <c r="A18" s="53"/>
      <c r="B18" s="40"/>
      <c r="C18" s="40"/>
      <c r="D18" s="52"/>
      <c r="E18" s="39"/>
      <c r="F18" s="39"/>
      <c r="G18" s="39"/>
      <c r="H18" s="53"/>
      <c r="I18" s="53"/>
      <c r="J18" s="40"/>
      <c r="K18" s="52"/>
    </row>
    <row r="19" spans="1:11" x14ac:dyDescent="0.15">
      <c r="A19" s="53"/>
      <c r="B19" s="40"/>
      <c r="C19" s="40"/>
      <c r="D19" s="52"/>
      <c r="E19" s="39"/>
      <c r="F19" s="39"/>
      <c r="G19" s="39"/>
      <c r="H19" s="53"/>
      <c r="I19" s="53"/>
      <c r="J19" s="40"/>
      <c r="K19" s="52"/>
    </row>
    <row r="20" spans="1:11" x14ac:dyDescent="0.15">
      <c r="A20" s="53"/>
      <c r="B20" s="40"/>
      <c r="C20" s="40"/>
      <c r="D20" s="52"/>
      <c r="E20" s="39"/>
      <c r="F20" s="39"/>
      <c r="G20" s="39"/>
      <c r="H20" s="53"/>
      <c r="I20" s="53"/>
      <c r="J20" s="40"/>
      <c r="K20" s="52"/>
    </row>
    <row r="21" spans="1:11" x14ac:dyDescent="0.15">
      <c r="A21" s="53"/>
      <c r="B21" s="40"/>
      <c r="C21" s="40"/>
      <c r="D21" s="52"/>
      <c r="E21" s="39"/>
      <c r="F21" s="39"/>
      <c r="G21" s="39"/>
      <c r="H21" s="53"/>
      <c r="I21" s="53"/>
      <c r="J21" s="40"/>
      <c r="K21" s="52"/>
    </row>
    <row r="22" spans="1:11" x14ac:dyDescent="0.15">
      <c r="A22" s="53"/>
      <c r="B22" s="40"/>
      <c r="C22" s="40"/>
      <c r="D22" s="52"/>
      <c r="E22" s="39"/>
      <c r="F22" s="39"/>
      <c r="G22" s="39"/>
      <c r="H22" s="53"/>
      <c r="I22" s="53"/>
      <c r="J22" s="40"/>
      <c r="K22" s="52"/>
    </row>
    <row r="23" spans="1:11" x14ac:dyDescent="0.15">
      <c r="A23" s="53"/>
      <c r="B23" s="40"/>
      <c r="C23" s="40"/>
      <c r="D23" s="52"/>
      <c r="E23" s="39"/>
      <c r="F23" s="39"/>
      <c r="G23" s="39"/>
      <c r="H23" s="53"/>
      <c r="I23" s="53"/>
      <c r="J23" s="40"/>
      <c r="K23" s="52"/>
    </row>
    <row r="24" spans="1:11" x14ac:dyDescent="0.15">
      <c r="A24" s="53"/>
      <c r="B24" s="40"/>
      <c r="C24" s="40"/>
      <c r="D24" s="52"/>
      <c r="E24" s="39"/>
      <c r="F24" s="39"/>
      <c r="G24" s="39"/>
      <c r="H24" s="53"/>
      <c r="I24" s="53"/>
      <c r="J24" s="40"/>
      <c r="K24" s="52"/>
    </row>
    <row r="25" spans="1:11" x14ac:dyDescent="0.15">
      <c r="A25" s="53"/>
      <c r="B25" s="40"/>
      <c r="C25" s="40"/>
      <c r="D25" s="52"/>
      <c r="E25" s="39"/>
      <c r="F25" s="39"/>
      <c r="G25" s="39"/>
      <c r="H25" s="53"/>
      <c r="I25" s="53"/>
      <c r="J25" s="40"/>
      <c r="K25" s="52"/>
    </row>
    <row r="26" spans="1:11" x14ac:dyDescent="0.15">
      <c r="A26" s="53"/>
      <c r="B26" s="40"/>
      <c r="C26" s="40"/>
      <c r="D26" s="52"/>
      <c r="E26" s="39"/>
      <c r="F26" s="39"/>
      <c r="G26" s="39"/>
      <c r="H26" s="53"/>
      <c r="I26" s="53"/>
      <c r="J26" s="40"/>
      <c r="K26" s="52"/>
    </row>
    <row r="27" spans="1:11" x14ac:dyDescent="0.15">
      <c r="A27" s="53"/>
      <c r="B27" s="40"/>
      <c r="C27" s="40"/>
      <c r="D27" s="52"/>
      <c r="E27" s="39"/>
      <c r="F27" s="39"/>
      <c r="G27" s="39"/>
      <c r="H27" s="53"/>
      <c r="I27" s="53"/>
      <c r="J27" s="40"/>
      <c r="K27" s="52"/>
    </row>
    <row r="28" spans="1:11" x14ac:dyDescent="0.15">
      <c r="A28" s="53"/>
      <c r="B28" s="40"/>
      <c r="C28" s="40"/>
      <c r="D28" s="52"/>
      <c r="E28" s="39"/>
      <c r="F28" s="39"/>
      <c r="G28" s="39"/>
      <c r="H28" s="53"/>
      <c r="I28" s="53"/>
      <c r="J28" s="40"/>
      <c r="K28" s="52"/>
    </row>
    <row r="29" spans="1:11" x14ac:dyDescent="0.15">
      <c r="A29" s="53"/>
      <c r="B29" s="40"/>
      <c r="C29" s="40"/>
      <c r="D29" s="52"/>
      <c r="E29" s="39"/>
      <c r="F29" s="39"/>
      <c r="G29" s="39"/>
      <c r="H29" s="53"/>
      <c r="I29" s="53"/>
      <c r="J29" s="40"/>
      <c r="K29" s="52"/>
    </row>
    <row r="30" spans="1:11" x14ac:dyDescent="0.15">
      <c r="A30" s="53"/>
      <c r="B30" s="40"/>
      <c r="C30" s="40"/>
      <c r="D30" s="52"/>
      <c r="E30" s="39"/>
      <c r="F30" s="39"/>
      <c r="G30" s="39"/>
      <c r="H30" s="53"/>
      <c r="I30" s="53"/>
      <c r="J30" s="40"/>
      <c r="K30" s="52"/>
    </row>
    <row r="31" spans="1:11" x14ac:dyDescent="0.15">
      <c r="A31" s="53"/>
      <c r="B31" s="40"/>
      <c r="C31" s="40"/>
      <c r="D31" s="52"/>
      <c r="E31" s="39"/>
      <c r="F31" s="39"/>
      <c r="G31" s="39"/>
      <c r="H31" s="53"/>
      <c r="I31" s="53"/>
      <c r="J31" s="40"/>
      <c r="K31" s="52"/>
    </row>
    <row r="32" spans="1:11" x14ac:dyDescent="0.15">
      <c r="A32" s="53"/>
      <c r="B32" s="40"/>
      <c r="C32" s="40"/>
      <c r="D32" s="52"/>
      <c r="E32" s="39"/>
      <c r="F32" s="39"/>
      <c r="G32" s="39"/>
      <c r="H32" s="53"/>
      <c r="I32" s="53"/>
      <c r="J32" s="40"/>
      <c r="K32" s="52"/>
    </row>
    <row r="33" spans="1:11" x14ac:dyDescent="0.15">
      <c r="A33" s="53"/>
      <c r="B33" s="40"/>
      <c r="C33" s="40"/>
      <c r="D33" s="52"/>
      <c r="E33" s="39"/>
      <c r="F33" s="39"/>
      <c r="G33" s="39"/>
      <c r="H33" s="53"/>
      <c r="I33" s="53"/>
      <c r="J33" s="40"/>
      <c r="K33" s="52"/>
    </row>
    <row r="34" spans="1:11" x14ac:dyDescent="0.15">
      <c r="A34" s="53"/>
      <c r="B34" s="40"/>
      <c r="C34" s="40"/>
      <c r="D34" s="52"/>
      <c r="E34" s="39"/>
      <c r="F34" s="39"/>
      <c r="G34" s="39"/>
      <c r="H34" s="53"/>
      <c r="I34" s="53"/>
      <c r="J34" s="40"/>
      <c r="K34" s="52"/>
    </row>
    <row r="35" spans="1:11" x14ac:dyDescent="0.15">
      <c r="A35" s="53"/>
      <c r="B35" s="40"/>
      <c r="C35" s="40"/>
      <c r="D35" s="52"/>
      <c r="E35" s="39"/>
      <c r="F35" s="39"/>
      <c r="G35" s="39"/>
      <c r="H35" s="53"/>
      <c r="I35" s="53"/>
      <c r="J35" s="40"/>
      <c r="K35" s="52"/>
    </row>
    <row r="36" spans="1:11" x14ac:dyDescent="0.15">
      <c r="A36" s="53"/>
      <c r="B36" s="40"/>
      <c r="C36" s="40"/>
      <c r="D36" s="52"/>
      <c r="E36" s="39"/>
      <c r="F36" s="39"/>
      <c r="G36" s="39"/>
      <c r="H36" s="53"/>
      <c r="I36" s="53"/>
      <c r="J36" s="40"/>
      <c r="K36" s="52"/>
    </row>
    <row r="37" spans="1:11" x14ac:dyDescent="0.15">
      <c r="A37" s="53"/>
      <c r="B37" s="40"/>
      <c r="C37" s="40"/>
      <c r="D37" s="52"/>
      <c r="E37" s="39"/>
      <c r="F37" s="39"/>
      <c r="G37" s="39"/>
      <c r="H37" s="53"/>
      <c r="I37" s="53"/>
      <c r="J37" s="40"/>
      <c r="K37" s="52"/>
    </row>
    <row r="38" spans="1:11" x14ac:dyDescent="0.15">
      <c r="A38" s="53"/>
      <c r="B38" s="40"/>
      <c r="C38" s="40"/>
      <c r="D38" s="52"/>
      <c r="E38" s="39"/>
      <c r="F38" s="39"/>
      <c r="G38" s="39"/>
      <c r="H38" s="53"/>
      <c r="I38" s="53"/>
      <c r="J38" s="40"/>
      <c r="K38" s="52"/>
    </row>
    <row r="39" spans="1:11" x14ac:dyDescent="0.15">
      <c r="A39" s="53"/>
      <c r="B39" s="40"/>
      <c r="C39" s="40"/>
      <c r="D39" s="52"/>
      <c r="E39" s="39"/>
      <c r="F39" s="39"/>
      <c r="G39" s="39"/>
      <c r="H39" s="53"/>
      <c r="I39" s="53"/>
      <c r="J39" s="40"/>
      <c r="K39" s="52"/>
    </row>
    <row r="40" spans="1:11" x14ac:dyDescent="0.15">
      <c r="A40" s="53"/>
      <c r="B40" s="40"/>
      <c r="C40" s="40"/>
      <c r="D40" s="52"/>
      <c r="E40" s="39"/>
      <c r="F40" s="39"/>
      <c r="G40" s="39"/>
      <c r="H40" s="53"/>
      <c r="I40" s="53"/>
      <c r="J40" s="40"/>
      <c r="K40" s="52"/>
    </row>
    <row r="41" spans="1:11" x14ac:dyDescent="0.15">
      <c r="A41" s="53"/>
      <c r="B41" s="40"/>
      <c r="C41" s="40"/>
      <c r="D41" s="52"/>
      <c r="E41" s="39"/>
      <c r="F41" s="39"/>
      <c r="G41" s="39"/>
      <c r="H41" s="53"/>
      <c r="I41" s="53"/>
      <c r="J41" s="40"/>
      <c r="K41" s="52"/>
    </row>
    <row r="42" spans="1:11" x14ac:dyDescent="0.15">
      <c r="A42" s="53"/>
      <c r="B42" s="40"/>
      <c r="C42" s="40"/>
      <c r="D42" s="52"/>
      <c r="E42" s="39"/>
      <c r="F42" s="39"/>
      <c r="G42" s="39"/>
      <c r="H42" s="53"/>
      <c r="I42" s="53"/>
      <c r="J42" s="40"/>
      <c r="K42" s="52"/>
    </row>
    <row r="43" spans="1:11" x14ac:dyDescent="0.15">
      <c r="A43" s="53"/>
      <c r="B43" s="40"/>
      <c r="C43" s="40"/>
      <c r="D43" s="52"/>
      <c r="E43" s="39"/>
      <c r="F43" s="39"/>
      <c r="G43" s="39"/>
      <c r="H43" s="53"/>
      <c r="I43" s="53"/>
      <c r="J43" s="40"/>
      <c r="K43" s="52"/>
    </row>
    <row r="44" spans="1:11" x14ac:dyDescent="0.15">
      <c r="A44" s="53"/>
      <c r="B44" s="40"/>
      <c r="C44" s="40"/>
      <c r="D44" s="52"/>
      <c r="E44" s="39"/>
      <c r="F44" s="39"/>
      <c r="G44" s="39"/>
      <c r="H44" s="53"/>
      <c r="I44" s="53"/>
      <c r="J44" s="40"/>
      <c r="K44" s="52"/>
    </row>
    <row r="45" spans="1:11" x14ac:dyDescent="0.15">
      <c r="A45" s="53"/>
      <c r="B45" s="40"/>
      <c r="C45" s="40"/>
      <c r="D45" s="52"/>
      <c r="E45" s="39"/>
      <c r="F45" s="39"/>
      <c r="G45" s="39"/>
      <c r="H45" s="53"/>
      <c r="I45" s="53"/>
      <c r="J45" s="40"/>
      <c r="K45" s="52"/>
    </row>
    <row r="46" spans="1:11" x14ac:dyDescent="0.15">
      <c r="A46" s="53"/>
      <c r="B46" s="40"/>
      <c r="C46" s="40"/>
      <c r="D46" s="52"/>
      <c r="E46" s="39"/>
      <c r="F46" s="39"/>
      <c r="G46" s="39"/>
      <c r="H46" s="53"/>
      <c r="I46" s="53"/>
      <c r="J46" s="40"/>
      <c r="K46" s="52"/>
    </row>
    <row r="47" spans="1:11" x14ac:dyDescent="0.15">
      <c r="A47" s="53"/>
      <c r="B47" s="40"/>
      <c r="C47" s="40"/>
      <c r="D47" s="52"/>
      <c r="E47" s="39"/>
      <c r="F47" s="39"/>
      <c r="G47" s="39"/>
      <c r="H47" s="53"/>
      <c r="I47" s="53"/>
      <c r="J47" s="40"/>
      <c r="K47" s="52"/>
    </row>
    <row r="48" spans="1:11" x14ac:dyDescent="0.15">
      <c r="A48" s="53"/>
      <c r="B48" s="40"/>
      <c r="C48" s="40"/>
      <c r="D48" s="52"/>
      <c r="E48" s="39"/>
      <c r="F48" s="39"/>
      <c r="G48" s="39"/>
      <c r="H48" s="53"/>
      <c r="I48" s="53"/>
      <c r="J48" s="40"/>
      <c r="K48" s="52"/>
    </row>
    <row r="49" spans="1:11" x14ac:dyDescent="0.15">
      <c r="A49" s="53"/>
      <c r="B49" s="40"/>
      <c r="C49" s="40"/>
      <c r="D49" s="52"/>
      <c r="E49" s="39"/>
      <c r="F49" s="39"/>
      <c r="G49" s="39"/>
      <c r="H49" s="53"/>
      <c r="I49" s="53"/>
      <c r="J49" s="40"/>
      <c r="K49" s="52"/>
    </row>
    <row r="50" spans="1:11" x14ac:dyDescent="0.15">
      <c r="A50" s="53"/>
      <c r="B50" s="40"/>
      <c r="C50" s="40"/>
      <c r="D50" s="52"/>
      <c r="E50" s="39"/>
      <c r="F50" s="39"/>
      <c r="G50" s="39"/>
      <c r="H50" s="53"/>
      <c r="I50" s="53"/>
      <c r="J50" s="40"/>
      <c r="K50" s="52"/>
    </row>
    <row r="51" spans="1:11" x14ac:dyDescent="0.15">
      <c r="A51" s="53"/>
      <c r="B51" s="40"/>
      <c r="C51" s="40"/>
      <c r="D51" s="52"/>
      <c r="E51" s="39"/>
      <c r="F51" s="39"/>
      <c r="G51" s="39"/>
      <c r="H51" s="53"/>
      <c r="I51" s="53"/>
      <c r="J51" s="40"/>
      <c r="K51" s="52"/>
    </row>
    <row r="52" spans="1:11" x14ac:dyDescent="0.15">
      <c r="A52" s="53"/>
      <c r="B52" s="40"/>
      <c r="C52" s="40"/>
      <c r="D52" s="52"/>
      <c r="E52" s="39"/>
      <c r="F52" s="39"/>
      <c r="G52" s="39"/>
      <c r="H52" s="53"/>
      <c r="I52" s="53"/>
      <c r="J52" s="40"/>
      <c r="K52" s="52"/>
    </row>
    <row r="53" spans="1:11" x14ac:dyDescent="0.15">
      <c r="A53" s="53"/>
      <c r="B53" s="40"/>
      <c r="C53" s="40"/>
      <c r="D53" s="52"/>
      <c r="E53" s="39"/>
      <c r="F53" s="39"/>
      <c r="G53" s="39"/>
      <c r="H53" s="53"/>
      <c r="I53" s="53"/>
      <c r="J53" s="40"/>
      <c r="K53" s="52"/>
    </row>
    <row r="54" spans="1:11" x14ac:dyDescent="0.15">
      <c r="A54" s="53"/>
      <c r="B54" s="40"/>
      <c r="C54" s="40"/>
      <c r="D54" s="52"/>
      <c r="E54" s="39"/>
      <c r="F54" s="39"/>
      <c r="G54" s="39"/>
      <c r="H54" s="53"/>
      <c r="I54" s="53"/>
      <c r="J54" s="40"/>
      <c r="K54" s="52"/>
    </row>
    <row r="55" spans="1:11" x14ac:dyDescent="0.15">
      <c r="A55" s="53"/>
      <c r="B55" s="40"/>
      <c r="C55" s="40"/>
      <c r="D55" s="52"/>
      <c r="E55" s="39"/>
      <c r="F55" s="39"/>
      <c r="G55" s="39"/>
      <c r="H55" s="53"/>
      <c r="I55" s="53"/>
      <c r="J55" s="40"/>
      <c r="K55" s="52"/>
    </row>
    <row r="56" spans="1:11" x14ac:dyDescent="0.15">
      <c r="A56" s="53"/>
      <c r="B56" s="40"/>
      <c r="C56" s="40"/>
      <c r="D56" s="52"/>
      <c r="E56" s="39"/>
      <c r="F56" s="39"/>
      <c r="G56" s="39"/>
      <c r="H56" s="53"/>
      <c r="I56" s="53"/>
      <c r="J56" s="40"/>
      <c r="K56" s="52"/>
    </row>
  </sheetData>
  <pageMargins left="0.75" right="0.34375" top="1.2916666666666667" bottom="0.5" header="0.5" footer="0.21875"/>
  <pageSetup scale="92" orientation="portrait" horizontalDpi="4294967293" verticalDpi="300" r:id="rId1"/>
  <headerFooter>
    <oddHeader>&amp;L&amp;"Arial,Bold"PTS&amp;CLE: &amp;UScholarship Office&amp;U
Model/App: &amp;UScholarships&amp;U
PS: &amp;UScholarship Director&amp;U PKT: &amp;UIncome Based Scholarship Application&amp;U
Time Sheet&amp;RPacket Ref #: &amp;KFF0000A.03&amp;K000000
MFI #:
Page &amp;P of &amp;N</oddHeader>
    <oddFooter>&amp;L6/17/2010&amp;CTime Sheet.xlsx</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F142E-B0F1-264A-B12C-60813954E378}">
  <dimension ref="A1:M93"/>
  <sheetViews>
    <sheetView tabSelected="1" view="pageLayout" topLeftCell="A76" zoomScale="135" zoomScaleNormal="100" zoomScalePageLayoutView="135" workbookViewId="0">
      <selection activeCell="G92" sqref="G92"/>
    </sheetView>
  </sheetViews>
  <sheetFormatPr baseColWidth="10" defaultRowHeight="15" x14ac:dyDescent="0.2"/>
  <cols>
    <col min="1" max="1" width="2.83203125" customWidth="1"/>
    <col min="2" max="4" width="9.1640625" customWidth="1"/>
    <col min="5" max="5" width="1.6640625" customWidth="1"/>
    <col min="6" max="8" width="9.1640625" customWidth="1"/>
    <col min="9" max="9" width="1.6640625" customWidth="1"/>
    <col min="12" max="12" width="1.6640625" customWidth="1"/>
  </cols>
  <sheetData>
    <row r="1" spans="1:13" x14ac:dyDescent="0.2">
      <c r="A1" s="64" t="s">
        <v>56</v>
      </c>
    </row>
    <row r="2" spans="1:13" x14ac:dyDescent="0.2">
      <c r="A2" s="178" t="s">
        <v>231</v>
      </c>
      <c r="B2" s="178"/>
      <c r="C2" s="178"/>
      <c r="D2" s="178"/>
      <c r="E2" s="178"/>
      <c r="F2" s="178"/>
      <c r="G2" s="178"/>
      <c r="H2" s="178"/>
      <c r="I2" s="178"/>
      <c r="J2" s="178"/>
      <c r="K2" s="178"/>
      <c r="L2" s="178"/>
      <c r="M2" s="178"/>
    </row>
    <row r="3" spans="1:13" x14ac:dyDescent="0.2">
      <c r="A3" s="178"/>
      <c r="B3" s="178"/>
      <c r="C3" s="178"/>
      <c r="D3" s="178"/>
      <c r="E3" s="178"/>
      <c r="F3" s="178"/>
      <c r="G3" s="178"/>
      <c r="H3" s="178"/>
      <c r="I3" s="178"/>
      <c r="J3" s="178"/>
      <c r="K3" s="178"/>
      <c r="L3" s="178"/>
      <c r="M3" s="178"/>
    </row>
    <row r="4" spans="1:13" x14ac:dyDescent="0.2">
      <c r="A4" s="178"/>
      <c r="B4" s="178"/>
      <c r="C4" s="178"/>
      <c r="D4" s="178"/>
      <c r="E4" s="178"/>
      <c r="F4" s="178"/>
      <c r="G4" s="178"/>
      <c r="H4" s="178"/>
      <c r="I4" s="178"/>
      <c r="J4" s="178"/>
      <c r="K4" s="178"/>
      <c r="L4" s="178"/>
      <c r="M4" s="178"/>
    </row>
    <row r="6" spans="1:13" x14ac:dyDescent="0.2">
      <c r="A6" s="64" t="s">
        <v>57</v>
      </c>
    </row>
    <row r="8" spans="1:13" ht="17" x14ac:dyDescent="0.2">
      <c r="A8" s="177" t="s">
        <v>55</v>
      </c>
      <c r="B8" s="177"/>
      <c r="C8" s="177"/>
      <c r="D8" s="177"/>
      <c r="E8" s="177"/>
      <c r="F8" s="177"/>
      <c r="G8" s="177"/>
      <c r="H8" s="177"/>
      <c r="I8" s="177"/>
      <c r="J8" s="177"/>
      <c r="K8" s="177"/>
      <c r="L8" s="177"/>
      <c r="M8" s="177"/>
    </row>
    <row r="10" spans="1:13" x14ac:dyDescent="0.2">
      <c r="A10" t="s">
        <v>58</v>
      </c>
      <c r="C10" s="65"/>
      <c r="D10" s="65"/>
      <c r="E10" s="65"/>
      <c r="F10" s="65"/>
      <c r="G10" s="65"/>
      <c r="H10" s="65"/>
      <c r="J10" t="s">
        <v>62</v>
      </c>
    </row>
    <row r="11" spans="1:13" x14ac:dyDescent="0.2">
      <c r="C11" t="s">
        <v>59</v>
      </c>
      <c r="F11" t="s">
        <v>60</v>
      </c>
      <c r="H11" t="s">
        <v>61</v>
      </c>
    </row>
    <row r="13" spans="1:13" x14ac:dyDescent="0.2">
      <c r="A13" t="s">
        <v>63</v>
      </c>
      <c r="C13" s="65"/>
      <c r="D13" s="65"/>
      <c r="E13" s="65"/>
      <c r="F13" s="65"/>
      <c r="G13" s="65"/>
      <c r="H13" s="65"/>
      <c r="I13" s="65"/>
      <c r="J13" s="65"/>
      <c r="K13" s="65"/>
      <c r="L13" s="65"/>
      <c r="M13" s="65"/>
    </row>
    <row r="14" spans="1:13" x14ac:dyDescent="0.2">
      <c r="C14" t="s">
        <v>64</v>
      </c>
      <c r="J14" t="s">
        <v>65</v>
      </c>
    </row>
    <row r="16" spans="1:13" x14ac:dyDescent="0.2">
      <c r="C16" s="65"/>
      <c r="D16" s="65"/>
      <c r="E16" s="65"/>
      <c r="F16" s="65"/>
      <c r="G16" s="65"/>
      <c r="H16" s="65"/>
      <c r="I16" s="65"/>
      <c r="J16" s="65"/>
      <c r="K16" s="65"/>
      <c r="L16" s="65"/>
      <c r="M16" s="65"/>
    </row>
    <row r="17" spans="1:13" x14ac:dyDescent="0.2">
      <c r="C17" t="s">
        <v>66</v>
      </c>
      <c r="G17" t="s">
        <v>67</v>
      </c>
      <c r="J17" t="s">
        <v>68</v>
      </c>
    </row>
    <row r="19" spans="1:13" x14ac:dyDescent="0.2">
      <c r="A19" t="s">
        <v>69</v>
      </c>
      <c r="C19" s="65"/>
      <c r="D19" s="65"/>
      <c r="E19" s="65"/>
      <c r="F19" s="65"/>
      <c r="G19" t="s">
        <v>70</v>
      </c>
      <c r="H19" s="65"/>
      <c r="I19" s="65"/>
      <c r="J19" s="65"/>
      <c r="K19" s="65"/>
      <c r="L19" s="65"/>
      <c r="M19" s="65"/>
    </row>
    <row r="22" spans="1:13" x14ac:dyDescent="0.2">
      <c r="A22" t="s">
        <v>83</v>
      </c>
    </row>
    <row r="24" spans="1:13" x14ac:dyDescent="0.2">
      <c r="B24" s="180" t="s">
        <v>49</v>
      </c>
      <c r="C24" s="180"/>
      <c r="D24" s="180"/>
      <c r="E24" s="55"/>
      <c r="F24" s="180" t="s">
        <v>50</v>
      </c>
      <c r="G24" s="180"/>
      <c r="H24" s="180"/>
      <c r="I24" s="55"/>
      <c r="J24" s="180" t="s">
        <v>51</v>
      </c>
      <c r="K24" s="180"/>
      <c r="M24" s="55" t="s">
        <v>81</v>
      </c>
    </row>
    <row r="26" spans="1:13" x14ac:dyDescent="0.2">
      <c r="A26">
        <v>1</v>
      </c>
      <c r="B26" s="65"/>
      <c r="C26" s="65"/>
      <c r="D26" s="65"/>
      <c r="F26" s="65"/>
      <c r="G26" s="65"/>
      <c r="H26" s="65"/>
      <c r="J26" s="65"/>
      <c r="K26" s="65"/>
      <c r="M26" s="65"/>
    </row>
    <row r="28" spans="1:13" x14ac:dyDescent="0.2">
      <c r="A28">
        <v>2</v>
      </c>
      <c r="B28" s="65"/>
      <c r="C28" s="65"/>
      <c r="D28" s="65"/>
      <c r="F28" s="65"/>
      <c r="G28" s="65"/>
      <c r="H28" s="65"/>
      <c r="J28" s="65"/>
      <c r="K28" s="65"/>
      <c r="M28" s="65"/>
    </row>
    <row r="30" spans="1:13" x14ac:dyDescent="0.2">
      <c r="A30">
        <v>3</v>
      </c>
      <c r="B30" s="65"/>
      <c r="C30" s="65"/>
      <c r="D30" s="65"/>
      <c r="F30" s="65"/>
      <c r="G30" s="65"/>
      <c r="H30" s="65"/>
      <c r="J30" s="65"/>
      <c r="K30" s="65"/>
      <c r="M30" s="65"/>
    </row>
    <row r="32" spans="1:13" x14ac:dyDescent="0.2">
      <c r="A32">
        <v>4</v>
      </c>
      <c r="B32" s="65"/>
      <c r="C32" s="65"/>
      <c r="D32" s="65"/>
      <c r="F32" s="65"/>
      <c r="G32" s="65"/>
      <c r="H32" s="65"/>
      <c r="J32" s="65"/>
      <c r="K32" s="65"/>
      <c r="M32" s="65"/>
    </row>
    <row r="34" spans="1:13" x14ac:dyDescent="0.2">
      <c r="A34">
        <v>5</v>
      </c>
      <c r="B34" s="65"/>
      <c r="C34" s="65"/>
      <c r="D34" s="65"/>
      <c r="F34" s="65"/>
      <c r="G34" s="65"/>
      <c r="H34" s="65"/>
      <c r="J34" s="65"/>
      <c r="K34" s="65"/>
      <c r="M34" s="65"/>
    </row>
    <row r="36" spans="1:13" x14ac:dyDescent="0.2">
      <c r="A36">
        <v>6</v>
      </c>
      <c r="B36" s="65"/>
      <c r="C36" s="65"/>
      <c r="D36" s="65"/>
      <c r="F36" s="65"/>
      <c r="G36" s="65"/>
      <c r="H36" s="65"/>
      <c r="J36" s="65"/>
      <c r="K36" s="65"/>
      <c r="M36" s="65"/>
    </row>
    <row r="38" spans="1:13" x14ac:dyDescent="0.2">
      <c r="A38">
        <v>7</v>
      </c>
      <c r="B38" s="65"/>
      <c r="C38" s="65"/>
      <c r="D38" s="65"/>
      <c r="F38" s="65"/>
      <c r="G38" s="65"/>
      <c r="H38" s="65"/>
      <c r="J38" s="65"/>
      <c r="K38" s="65"/>
      <c r="M38" s="65"/>
    </row>
    <row r="40" spans="1:13" x14ac:dyDescent="0.2">
      <c r="A40">
        <v>8</v>
      </c>
      <c r="B40" s="65"/>
      <c r="C40" s="65"/>
      <c r="D40" s="65"/>
      <c r="F40" s="65"/>
      <c r="G40" s="65"/>
      <c r="H40" s="65"/>
      <c r="J40" s="65"/>
      <c r="K40" s="65"/>
      <c r="M40" s="65"/>
    </row>
    <row r="42" spans="1:13" x14ac:dyDescent="0.2">
      <c r="A42">
        <v>9</v>
      </c>
      <c r="B42" s="65"/>
      <c r="C42" s="65"/>
      <c r="D42" s="65"/>
      <c r="F42" s="65"/>
      <c r="G42" s="65"/>
      <c r="H42" s="65"/>
      <c r="J42" s="65"/>
      <c r="K42" s="65"/>
      <c r="M42" s="65"/>
    </row>
    <row r="44" spans="1:13" x14ac:dyDescent="0.2">
      <c r="A44">
        <v>10</v>
      </c>
      <c r="B44" s="65"/>
      <c r="C44" s="65"/>
      <c r="D44" s="65"/>
      <c r="F44" s="65"/>
      <c r="G44" s="65"/>
      <c r="H44" s="65"/>
      <c r="J44" s="65"/>
      <c r="K44" s="65"/>
      <c r="M44" s="65"/>
    </row>
    <row r="47" spans="1:13" x14ac:dyDescent="0.2">
      <c r="A47" s="179" t="s">
        <v>71</v>
      </c>
      <c r="B47" s="179"/>
      <c r="C47" s="179"/>
      <c r="D47" s="179"/>
      <c r="E47" s="179"/>
      <c r="F47" s="179"/>
    </row>
    <row r="49" spans="1:13" x14ac:dyDescent="0.2">
      <c r="A49" s="179" t="s">
        <v>82</v>
      </c>
      <c r="B49" s="179"/>
      <c r="C49" s="179"/>
      <c r="D49" s="179"/>
      <c r="E49" s="179"/>
      <c r="F49" s="179"/>
      <c r="G49" s="179"/>
    </row>
    <row r="53" spans="1:13" ht="17" x14ac:dyDescent="0.2">
      <c r="A53" s="177" t="s">
        <v>73</v>
      </c>
      <c r="B53" s="177"/>
      <c r="C53" s="177"/>
      <c r="D53" s="177"/>
      <c r="E53" s="177"/>
      <c r="F53" s="177"/>
      <c r="G53" s="177"/>
      <c r="H53" s="177"/>
      <c r="I53" s="177"/>
      <c r="J53" s="177"/>
      <c r="K53" s="177"/>
      <c r="L53" s="177"/>
      <c r="M53" s="177"/>
    </row>
    <row r="55" spans="1:13" x14ac:dyDescent="0.2">
      <c r="A55" s="178" t="s">
        <v>186</v>
      </c>
      <c r="B55" s="178"/>
      <c r="C55" s="178"/>
      <c r="D55" s="178"/>
      <c r="E55" s="178"/>
      <c r="F55" s="178"/>
      <c r="G55" s="178"/>
      <c r="H55" s="178"/>
      <c r="I55" s="178"/>
      <c r="J55" s="178"/>
      <c r="K55" s="178"/>
      <c r="L55" s="178"/>
      <c r="M55" s="178"/>
    </row>
    <row r="56" spans="1:13" x14ac:dyDescent="0.2">
      <c r="A56" s="178"/>
      <c r="B56" s="178"/>
      <c r="C56" s="178"/>
      <c r="D56" s="178"/>
      <c r="E56" s="178"/>
      <c r="F56" s="178"/>
      <c r="G56" s="178"/>
      <c r="H56" s="178"/>
      <c r="I56" s="178"/>
      <c r="J56" s="178"/>
      <c r="K56" s="178"/>
      <c r="L56" s="178"/>
      <c r="M56" s="178"/>
    </row>
    <row r="58" spans="1:13" x14ac:dyDescent="0.2">
      <c r="A58" t="s">
        <v>244</v>
      </c>
      <c r="F58" t="s">
        <v>80</v>
      </c>
    </row>
    <row r="60" spans="1:13" x14ac:dyDescent="0.2">
      <c r="A60" t="s">
        <v>52</v>
      </c>
      <c r="F60" t="s">
        <v>78</v>
      </c>
    </row>
    <row r="62" spans="1:13" x14ac:dyDescent="0.2">
      <c r="A62" t="s">
        <v>53</v>
      </c>
      <c r="F62" t="s">
        <v>79</v>
      </c>
    </row>
    <row r="64" spans="1:13" x14ac:dyDescent="0.2">
      <c r="A64" t="s">
        <v>253</v>
      </c>
    </row>
    <row r="66" spans="1:13" x14ac:dyDescent="0.2">
      <c r="A66" s="65"/>
      <c r="B66" s="65"/>
      <c r="C66" s="65"/>
      <c r="D66" s="65"/>
      <c r="E66" s="65"/>
      <c r="F66" s="65"/>
      <c r="G66" s="65"/>
      <c r="H66" s="65"/>
      <c r="I66" s="65"/>
      <c r="J66" s="65"/>
      <c r="K66" s="65"/>
      <c r="L66" s="65"/>
      <c r="M66" s="65"/>
    </row>
    <row r="68" spans="1:13" ht="17" x14ac:dyDescent="0.2">
      <c r="A68" s="177" t="s">
        <v>74</v>
      </c>
      <c r="B68" s="177"/>
      <c r="C68" s="177"/>
      <c r="D68" s="177"/>
      <c r="E68" s="177"/>
      <c r="F68" s="177"/>
      <c r="G68" s="177"/>
      <c r="H68" s="177"/>
      <c r="I68" s="177"/>
      <c r="J68" s="177"/>
      <c r="K68" s="177"/>
      <c r="L68" s="177"/>
      <c r="M68" s="177"/>
    </row>
    <row r="69" spans="1:13" ht="17" x14ac:dyDescent="0.2">
      <c r="A69" s="66"/>
      <c r="B69" s="66"/>
      <c r="C69" s="66"/>
      <c r="D69" s="66"/>
      <c r="E69" s="66"/>
      <c r="F69" s="66"/>
      <c r="G69" s="66"/>
      <c r="H69" s="66"/>
      <c r="I69" s="66"/>
      <c r="J69" s="66"/>
      <c r="K69" s="66"/>
      <c r="L69" s="66"/>
      <c r="M69" s="66"/>
    </row>
    <row r="70" spans="1:13" x14ac:dyDescent="0.2">
      <c r="A70" t="s">
        <v>75</v>
      </c>
    </row>
    <row r="72" spans="1:13" x14ac:dyDescent="0.2">
      <c r="A72" s="65"/>
      <c r="B72" s="65"/>
      <c r="C72" s="65"/>
      <c r="D72" s="65"/>
      <c r="E72" s="65"/>
      <c r="F72" s="65"/>
      <c r="G72" s="65"/>
      <c r="H72" s="65"/>
      <c r="I72" s="65"/>
      <c r="J72" s="65"/>
      <c r="K72" s="65"/>
      <c r="L72" s="65"/>
      <c r="M72" s="65"/>
    </row>
    <row r="74" spans="1:13" x14ac:dyDescent="0.2">
      <c r="A74" s="65"/>
      <c r="B74" s="65"/>
      <c r="C74" s="65"/>
      <c r="D74" s="65"/>
      <c r="E74" s="65"/>
      <c r="F74" s="65"/>
      <c r="G74" s="65"/>
      <c r="H74" s="65"/>
      <c r="I74" s="65"/>
      <c r="J74" s="65"/>
      <c r="K74" s="65"/>
      <c r="L74" s="65"/>
      <c r="M74" s="65"/>
    </row>
    <row r="76" spans="1:13" x14ac:dyDescent="0.2">
      <c r="A76" s="65"/>
      <c r="B76" s="65"/>
      <c r="C76" s="65"/>
      <c r="D76" s="65"/>
      <c r="E76" s="65"/>
      <c r="F76" s="65"/>
      <c r="G76" s="65"/>
      <c r="H76" s="65"/>
      <c r="I76" s="65"/>
      <c r="J76" s="65"/>
      <c r="K76" s="65"/>
      <c r="L76" s="65"/>
      <c r="M76" s="65"/>
    </row>
    <row r="78" spans="1:13" x14ac:dyDescent="0.2">
      <c r="A78" s="65"/>
      <c r="B78" s="65"/>
      <c r="C78" s="65"/>
      <c r="D78" s="65"/>
      <c r="E78" s="65"/>
      <c r="F78" s="65"/>
      <c r="G78" s="65"/>
      <c r="H78" s="65"/>
      <c r="I78" s="65"/>
      <c r="J78" s="65"/>
      <c r="K78" s="65"/>
      <c r="L78" s="65"/>
      <c r="M78" s="65"/>
    </row>
    <row r="80" spans="1:13" x14ac:dyDescent="0.2">
      <c r="A80" s="65"/>
      <c r="B80" s="65"/>
      <c r="C80" s="65"/>
      <c r="D80" s="65"/>
      <c r="E80" s="65"/>
      <c r="F80" s="65"/>
      <c r="G80" s="65"/>
      <c r="H80" s="65"/>
      <c r="I80" s="65"/>
      <c r="J80" s="65"/>
      <c r="K80" s="65"/>
      <c r="L80" s="65"/>
      <c r="M80" s="65"/>
    </row>
    <row r="83" spans="1:13" ht="17" x14ac:dyDescent="0.2">
      <c r="A83" s="177" t="s">
        <v>76</v>
      </c>
      <c r="B83" s="177"/>
      <c r="C83" s="177"/>
      <c r="D83" s="177"/>
      <c r="E83" s="177"/>
      <c r="F83" s="177"/>
      <c r="G83" s="177"/>
      <c r="H83" s="177"/>
      <c r="I83" s="177"/>
      <c r="J83" s="177"/>
      <c r="K83" s="177"/>
      <c r="L83" s="177"/>
      <c r="M83" s="177"/>
    </row>
    <row r="85" spans="1:13" ht="15" customHeight="1" x14ac:dyDescent="0.2">
      <c r="B85" t="s">
        <v>77</v>
      </c>
    </row>
    <row r="86" spans="1:13" ht="15" customHeight="1" x14ac:dyDescent="0.2">
      <c r="B86" s="195" t="s">
        <v>257</v>
      </c>
      <c r="C86" s="195"/>
      <c r="D86" s="195"/>
      <c r="E86" s="195"/>
      <c r="F86" s="195"/>
      <c r="G86" s="195"/>
      <c r="H86" s="195"/>
      <c r="I86" s="195"/>
      <c r="J86" s="195"/>
      <c r="K86" s="195"/>
      <c r="L86" s="195"/>
      <c r="M86" s="195"/>
    </row>
    <row r="87" spans="1:13" x14ac:dyDescent="0.2">
      <c r="B87" s="195"/>
      <c r="C87" s="195"/>
      <c r="D87" s="195"/>
      <c r="E87" s="195"/>
      <c r="F87" s="195"/>
      <c r="G87" s="195"/>
      <c r="H87" s="195"/>
      <c r="I87" s="195"/>
      <c r="J87" s="195"/>
      <c r="K87" s="195"/>
      <c r="L87" s="195"/>
      <c r="M87" s="195"/>
    </row>
    <row r="88" spans="1:13" x14ac:dyDescent="0.2">
      <c r="B88" s="195"/>
      <c r="C88" s="195"/>
      <c r="D88" s="195"/>
      <c r="E88" s="195"/>
      <c r="F88" s="195"/>
      <c r="G88" s="195"/>
      <c r="H88" s="195"/>
      <c r="I88" s="195"/>
      <c r="J88" s="195"/>
      <c r="K88" s="195"/>
      <c r="L88" s="195"/>
      <c r="M88" s="195"/>
    </row>
    <row r="89" spans="1:13" x14ac:dyDescent="0.2">
      <c r="B89" s="195"/>
      <c r="C89" s="195"/>
      <c r="D89" s="195"/>
      <c r="E89" s="195"/>
      <c r="F89" s="195"/>
      <c r="G89" s="195"/>
      <c r="H89" s="195"/>
      <c r="I89" s="195"/>
      <c r="J89" s="195"/>
      <c r="K89" s="195"/>
      <c r="L89" s="195"/>
      <c r="M89" s="195"/>
    </row>
    <row r="90" spans="1:13" x14ac:dyDescent="0.2">
      <c r="B90" s="195"/>
      <c r="C90" s="195"/>
      <c r="D90" s="195"/>
      <c r="E90" s="195"/>
      <c r="F90" s="195"/>
      <c r="G90" s="195"/>
      <c r="H90" s="195"/>
      <c r="I90" s="195"/>
      <c r="J90" s="195"/>
      <c r="K90" s="195"/>
      <c r="L90" s="195"/>
      <c r="M90" s="195"/>
    </row>
    <row r="93" spans="1:13" x14ac:dyDescent="0.2">
      <c r="B93" t="s">
        <v>232</v>
      </c>
      <c r="D93" s="65"/>
      <c r="E93" s="65"/>
      <c r="F93" s="65"/>
      <c r="G93" s="65"/>
      <c r="H93" s="65"/>
      <c r="J93" t="s">
        <v>62</v>
      </c>
    </row>
  </sheetData>
  <mergeCells count="12">
    <mergeCell ref="A53:M53"/>
    <mergeCell ref="A68:M68"/>
    <mergeCell ref="A83:M83"/>
    <mergeCell ref="A2:M4"/>
    <mergeCell ref="A47:F47"/>
    <mergeCell ref="B24:D24"/>
    <mergeCell ref="F24:H24"/>
    <mergeCell ref="A8:M8"/>
    <mergeCell ref="J24:K24"/>
    <mergeCell ref="A49:G49"/>
    <mergeCell ref="A55:M56"/>
    <mergeCell ref="B86:M90"/>
  </mergeCells>
  <pageMargins left="0.7" right="0.7" top="1.2083333333333333" bottom="0.75" header="0.3" footer="0.3"/>
  <pageSetup scale="89" orientation="portrait" horizontalDpi="0" verticalDpi="0"/>
  <headerFooter>
    <oddHeader>&amp;CLE: &amp;UScholarship Office&amp;U
Model: &amp;UScholarships&amp;U
PS: &amp;UScholarship Director&amp;U PKT: &amp;UIncome Based Scholarship Application&amp;U
Parent and Student Summary Form&amp;RPacket Ref #: &amp;"Calibri (Body),Regular"&amp;KFF0000B.01&amp;"-,Regular"&amp;K01+000
MFI #: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4A64E-FF92-2540-B25B-D39EDAAEB7FF}">
  <dimension ref="A1"/>
  <sheetViews>
    <sheetView view="pageLayout" zoomScaleNormal="100" workbookViewId="0">
      <selection activeCell="E6" sqref="E6"/>
    </sheetView>
  </sheetViews>
  <sheetFormatPr baseColWidth="10" defaultRowHeight="15" x14ac:dyDescent="0.2"/>
  <sheetData>
    <row r="1" spans="1:1" x14ac:dyDescent="0.2">
      <c r="A1" t="s">
        <v>224</v>
      </c>
    </row>
  </sheetData>
  <pageMargins left="0.7" right="0.7" top="1.25" bottom="0.75" header="0.3" footer="0.3"/>
  <pageSetup orientation="portrait" horizontalDpi="0" verticalDpi="0"/>
  <headerFooter>
    <oddHeader>&amp;CLE: &amp;UScholarship Office&amp;U
Model/App: &amp;UScholarships&amp;U
PS: &amp;UScholarship Dir.&amp;U PKT: &amp;UIB Scholarship App.&amp;U
Most Current Tax Return or Tax Return Transcript&amp;RPacket Ref #: &amp;"Calibri (Body),Regular"&amp;KFF0000C.01&amp;"-,Regular"&amp;K01+000
MFI #: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7B0BC-6BFC-6448-BF24-FD808696BFD0}">
  <dimension ref="A1"/>
  <sheetViews>
    <sheetView view="pageLayout" topLeftCell="A68" zoomScale="150" zoomScaleNormal="100" zoomScaleSheetLayoutView="94" zoomScalePageLayoutView="150" workbookViewId="0">
      <selection activeCell="D132" sqref="D132"/>
    </sheetView>
  </sheetViews>
  <sheetFormatPr baseColWidth="10" defaultRowHeight="15" x14ac:dyDescent="0.2"/>
  <sheetData/>
  <sheetProtection sheet="1" objects="1" scenarios="1"/>
  <pageMargins left="0.7" right="0.7" top="1.25" bottom="0.75" header="0.3" footer="0.3"/>
  <pageSetup orientation="portrait" horizontalDpi="0" verticalDpi="0"/>
  <headerFooter>
    <oddHeader>&amp;CLE: Scholarship Office
Model/App: Scholarships
PS: Scholarship Director PKT: IB Scholarship Application
Instructions on Downloading Tax Return Transcript&amp;RPacket Ref #: &amp;"Calibri (Body),Regular"&amp;KFF0000C.02&amp;"-,Regular"&amp;K01+000
MFI #:
Page &amp;P of &amp;N</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Cover</vt:lpstr>
      <vt:lpstr>TC</vt:lpstr>
      <vt:lpstr>MC</vt:lpstr>
      <vt:lpstr>A.01</vt:lpstr>
      <vt:lpstr>A.02</vt:lpstr>
      <vt:lpstr>A.03</vt:lpstr>
      <vt:lpstr>B.01</vt:lpstr>
      <vt:lpstr>C.01</vt:lpstr>
      <vt:lpstr>C.02</vt:lpstr>
      <vt:lpstr>D.01</vt:lpstr>
      <vt:lpstr>D.02</vt:lpstr>
      <vt:lpstr>D.03</vt:lpstr>
      <vt:lpstr>D.04</vt:lpstr>
      <vt:lpstr>C.02!Print_Area</vt:lpstr>
      <vt:lpstr>D.02!Print_Area</vt:lpstr>
      <vt:lpstr>A.01!Print_Titles</vt:lpstr>
      <vt:lpstr>MC!Print_Titles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MySecretary33</dc:creator>
  <cp:lastModifiedBy>Paul Cannon</cp:lastModifiedBy>
  <cp:lastPrinted>2023-11-03T18:07:41Z</cp:lastPrinted>
  <dcterms:created xsi:type="dcterms:W3CDTF">2012-04-06T00:11:24Z</dcterms:created>
  <dcterms:modified xsi:type="dcterms:W3CDTF">2023-11-13T18:12:40Z</dcterms:modified>
</cp:coreProperties>
</file>